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465" windowWidth="10860" windowHeight="56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38" i="1" l="1"/>
  <c r="E43" i="1" l="1"/>
  <c r="E85" i="1" l="1"/>
  <c r="E42" i="1" l="1"/>
  <c r="E41" i="1" s="1"/>
  <c r="F75" i="1" l="1"/>
  <c r="F77" i="1"/>
  <c r="F51" i="1"/>
  <c r="F40" i="1" l="1"/>
  <c r="F50" i="1" l="1"/>
  <c r="E33" i="1"/>
  <c r="F69" i="1" l="1"/>
  <c r="F13" i="1"/>
  <c r="D12" i="1"/>
  <c r="E12" i="1"/>
  <c r="D43" i="1" l="1"/>
  <c r="D42" i="1" s="1"/>
  <c r="D41" i="1" s="1"/>
  <c r="F44" i="1"/>
  <c r="F74" i="1"/>
  <c r="F11" i="1"/>
  <c r="D55" i="1" l="1"/>
  <c r="D33" i="1" l="1"/>
  <c r="E78" i="1" l="1"/>
  <c r="E22" i="1" l="1"/>
  <c r="D22" i="1"/>
  <c r="E26" i="1" l="1"/>
  <c r="E18" i="1"/>
  <c r="E15" i="1"/>
  <c r="E8" i="1"/>
  <c r="E7" i="1" l="1"/>
  <c r="E53" i="1"/>
  <c r="F104" i="1"/>
  <c r="F102" i="1"/>
  <c r="F32" i="1"/>
  <c r="F31" i="1"/>
  <c r="F61" i="1"/>
  <c r="F59" i="1"/>
  <c r="F58" i="1"/>
  <c r="F57" i="1"/>
  <c r="F56" i="1"/>
  <c r="E103" i="1"/>
  <c r="E101" i="1"/>
  <c r="F99" i="1"/>
  <c r="E98" i="1"/>
  <c r="F97" i="1"/>
  <c r="F96" i="1"/>
  <c r="F95" i="1"/>
  <c r="F94" i="1"/>
  <c r="F93" i="1"/>
  <c r="E92" i="1"/>
  <c r="F82" i="1"/>
  <c r="F79" i="1"/>
  <c r="F84" i="1"/>
  <c r="F83" i="1"/>
  <c r="F81" i="1"/>
  <c r="F87" i="1"/>
  <c r="F86" i="1"/>
  <c r="D78" i="1" l="1"/>
  <c r="F78" i="1" s="1"/>
  <c r="D92" i="1"/>
  <c r="D101" i="1"/>
  <c r="D103" i="1"/>
  <c r="D98" i="1"/>
  <c r="D85" i="1"/>
  <c r="E80" i="1"/>
  <c r="D80" i="1"/>
  <c r="E55" i="1" l="1"/>
  <c r="E67" i="1" l="1"/>
  <c r="D67" i="1" l="1"/>
  <c r="E72" i="1" l="1"/>
  <c r="D72" i="1"/>
  <c r="F72" i="1" l="1"/>
  <c r="F30" i="1"/>
  <c r="F29" i="1"/>
  <c r="F28" i="1"/>
  <c r="F27" i="1"/>
  <c r="F70" i="1"/>
  <c r="D26" i="1"/>
  <c r="F45" i="1"/>
  <c r="F9" i="1"/>
  <c r="D18" i="1"/>
  <c r="F20" i="1"/>
  <c r="E105" i="1"/>
  <c r="E106" i="1" s="1"/>
  <c r="F103" i="1"/>
  <c r="F101" i="1"/>
  <c r="F98" i="1"/>
  <c r="D8" i="1"/>
  <c r="D15" i="1"/>
  <c r="D38" i="1"/>
  <c r="F38" i="1" s="1"/>
  <c r="F35" i="1"/>
  <c r="F34" i="1"/>
  <c r="F19" i="1"/>
  <c r="F18" i="1"/>
  <c r="F71" i="1"/>
  <c r="F33" i="1"/>
  <c r="F76" i="1"/>
  <c r="F47" i="1"/>
  <c r="F24" i="1"/>
  <c r="F92" i="1"/>
  <c r="F85" i="1"/>
  <c r="F80" i="1"/>
  <c r="F67" i="1"/>
  <c r="F55" i="1"/>
  <c r="F46" i="1"/>
  <c r="F25" i="1"/>
  <c r="F23" i="1"/>
  <c r="B9" i="2"/>
  <c r="F43" i="1"/>
  <c r="F37" i="1"/>
  <c r="F36" i="1"/>
  <c r="F26" i="1"/>
  <c r="F22" i="1"/>
  <c r="F17" i="1"/>
  <c r="F16" i="1"/>
  <c r="F15" i="1"/>
  <c r="F14" i="1"/>
  <c r="F12" i="1"/>
  <c r="F10" i="1"/>
  <c r="F8" i="1"/>
  <c r="D7" i="1" l="1"/>
  <c r="D53" i="1"/>
  <c r="D105" i="1"/>
  <c r="F105" i="1"/>
  <c r="F42" i="1"/>
  <c r="F7" i="1" l="1"/>
  <c r="F41" i="1"/>
  <c r="F53" i="1"/>
  <c r="D106" i="1"/>
</calcChain>
</file>

<file path=xl/sharedStrings.xml><?xml version="1.0" encoding="utf-8"?>
<sst xmlns="http://schemas.openxmlformats.org/spreadsheetml/2006/main" count="175" uniqueCount="172">
  <si>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</si>
  <si>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</si>
  <si>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</si>
  <si>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</si>
  <si>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</si>
  <si>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</si>
  <si>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</si>
  <si>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</si>
  <si>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</si>
  <si>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</si>
  <si>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</si>
  <si>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</si>
  <si>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</si>
  <si>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</si>
  <si>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1 09 00000 00 0000 000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</si>
  <si>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</si>
  <si>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</si>
  <si>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 местных бюджетов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</si>
  <si>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</si>
  <si>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</si>
  <si>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</si>
  <si>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</si>
  <si>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0400</t>
  </si>
  <si>
    <r>
      <t>Национальная</t>
    </r>
    <r>
      <rPr>
        <sz val="12"/>
        <rFont val="Courier New"/>
        <family val="3"/>
      </rPr>
      <t xml:space="preserve"> </t>
    </r>
    <r>
      <rPr>
        <b/>
        <sz val="12"/>
        <rFont val="Courier New"/>
        <family val="3"/>
      </rPr>
      <t>экономика</t>
    </r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</si>
  <si>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</si>
  <si>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</si>
  <si>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</si>
  <si>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</si>
  <si>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</si>
  <si>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</si>
  <si>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</si>
  <si>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</si>
  <si>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</si>
  <si>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</si>
  <si>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</si>
  <si>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</si>
  <si>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r>
      <t>ВСЕГО РАСХОДОВ</t>
    </r>
    <r>
      <rPr>
        <sz val="9"/>
        <rFont val="Courier New"/>
        <family val="3"/>
      </rPr>
      <t>:</t>
    </r>
  </si>
  <si>
    <t>105  00000 00 0000 000</t>
  </si>
  <si>
    <t xml:space="preserve">Единый налог на вмененный доход для определенных видов деятельности 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</si>
  <si>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</si>
  <si>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</si>
  <si>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</si>
  <si>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</si>
  <si>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</si>
  <si>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</si>
  <si>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</si>
  <si>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</si>
  <si>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</si>
  <si>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</si>
  <si>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</si>
  <si>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</si>
  <si>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r>
      <t>ЗАДОЛЖЕННОСТЬ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И ПЕРЕРАСЧЕТЫ</t>
    </r>
    <r>
      <rPr>
        <b/>
        <sz val="14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ПО ОТМЕНЕННЫМ НАЛОГАМ, СБОРАМ И ИНЫМ ОБЯЗАТЕЛЬНЫМ ПЛАТЕЖАМ</t>
    </r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</si>
  <si>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</si>
  <si>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</si>
  <si>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</si>
  <si>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</si>
  <si>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</si>
  <si>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</si>
  <si>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1 17 00000 00 0000 000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</si>
  <si>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</si>
  <si>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</si>
  <si>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</si>
  <si>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</si>
  <si>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</si>
  <si>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</si>
  <si>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Арендная плата за земельные участки</t>
  </si>
  <si>
    <t>Иные межбюджетные трансферты</t>
  </si>
  <si>
    <t>дотации на поддержку мер по обеспечению сбалансированности</t>
  </si>
  <si>
    <t>2 02 01003 00 0000 151</t>
  </si>
  <si>
    <t>0412</t>
  </si>
  <si>
    <t>2 02 04000 00 0000 151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</si>
  <si>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</si>
  <si>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</si>
  <si>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</si>
  <si>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</si>
  <si>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Прочие доходы от использования имущества и прав, находящихся в государственной и муниципальной собственности</t>
  </si>
  <si>
    <t>1 11 05000 00 0000 120</t>
  </si>
  <si>
    <t>1 11 07000 00 0000 120</t>
  </si>
  <si>
    <t>1 11 09000 00 0000 120</t>
  </si>
  <si>
    <t>1 13 00000 00 0000 000</t>
  </si>
  <si>
    <t>1 17 01000 00 0000 000</t>
  </si>
  <si>
    <t>1 17 05000 00 0000 000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</si>
  <si>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</si>
  <si>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</si>
  <si>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</si>
  <si>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</si>
  <si>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</si>
  <si>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</si>
  <si>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</si>
  <si>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</si>
  <si>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</si>
  <si>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</si>
  <si>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</si>
  <si>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</si>
  <si>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</si>
  <si>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</si>
  <si>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</si>
  <si>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</si>
  <si>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</si>
  <si>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</si>
  <si>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</si>
  <si>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</si>
  <si>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</si>
  <si>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</si>
  <si>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</si>
  <si>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</si>
  <si>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</si>
  <si>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</si>
  <si>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</si>
  <si>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</si>
  <si>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ДОХОДЫ ОТ ОКАЗАНИЯ ПЛАТНЫХ УСЛУГ (РАБОТ) И КОМПЕНСАЦИИ ЗАТРАТ ГОСУДАРСТВА</t>
  </si>
  <si>
    <t>0409</t>
  </si>
  <si>
    <t>Дорожное хозяйство</t>
  </si>
  <si>
    <t>0600</t>
  </si>
  <si>
    <t>Охрана окружающей среды</t>
  </si>
  <si>
    <t>0505</t>
  </si>
  <si>
    <t>Доходы бюджетов городских округов от возврата бюджетными учреждениями остатков субсидий прошлых лет</t>
  </si>
  <si>
    <t>Наименование показателей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</si>
  <si>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</si>
  <si>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</si>
  <si>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исполнительной власти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</si>
  <si>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</si>
  <si>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</si>
  <si>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0113</t>
  </si>
  <si>
    <t>0102</t>
  </si>
  <si>
    <t>0103</t>
  </si>
  <si>
    <t>0104</t>
  </si>
  <si>
    <t>0106</t>
  </si>
  <si>
    <t>Другие вопросы в области национальной экономики</t>
  </si>
  <si>
    <t>0701</t>
  </si>
  <si>
    <t>Дошкольное образование</t>
  </si>
  <si>
    <t>0702</t>
  </si>
  <si>
    <t>Общее  образование</t>
  </si>
  <si>
    <t>Молодежная политика и оздоровление детей</t>
  </si>
  <si>
    <t>0707</t>
  </si>
  <si>
    <t>0709</t>
  </si>
  <si>
    <t>Другие вопросы в области образования</t>
  </si>
  <si>
    <t>0801</t>
  </si>
  <si>
    <t>0804</t>
  </si>
  <si>
    <t xml:space="preserve">Культура, кинематография </t>
  </si>
  <si>
    <t>Культура</t>
  </si>
  <si>
    <t>Другие вопросы в области культуры и кинематографии</t>
  </si>
  <si>
    <t>1101</t>
  </si>
  <si>
    <t>Физическая культура</t>
  </si>
  <si>
    <t>1102</t>
  </si>
  <si>
    <t>Массовый спорт</t>
  </si>
  <si>
    <t>1204</t>
  </si>
  <si>
    <t>1301</t>
  </si>
  <si>
    <t>Обслуживание внутреннего государственного и муниципального долга</t>
  </si>
  <si>
    <t>1001</t>
  </si>
  <si>
    <t>1002</t>
  </si>
  <si>
    <t>1003</t>
  </si>
  <si>
    <t>1004</t>
  </si>
  <si>
    <t>1006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</si>
  <si>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</si>
  <si>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</si>
  <si>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</si>
  <si>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</si>
  <si>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</si>
  <si>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0603</t>
  </si>
  <si>
    <t>Охрана объектов растительного и животного мира</t>
  </si>
  <si>
    <t>Другие вопросы в области ЖКХ</t>
  </si>
  <si>
    <t>Профицит +; дефицит -</t>
  </si>
  <si>
    <t>Общегосударственные вопросы</t>
  </si>
  <si>
    <t>2 02 04010 04 0000 180</t>
  </si>
  <si>
    <t>Другие вопросы в области средств массовой информации</t>
  </si>
  <si>
    <t>1 03 00000 00 0000 110</t>
  </si>
  <si>
    <t>АКЦИЗЫ ПО ПОДАКЦИЗНЫМ ТОВАРАМ (ПРОДУКТАМ), ПРОИЗВОДИМЫМ НА ТЕРРИТОРИИ РФ</t>
  </si>
  <si>
    <t>2 18 04010 04 0000 180</t>
  </si>
  <si>
    <t xml:space="preserve">1 05 04000 02 0000 110 </t>
  </si>
  <si>
    <t>Налог, взимаемый в связи с применением патентной системы налогообложения</t>
  </si>
  <si>
    <r>
      <t>Сведения об исполнении бюджета 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</t>
    </r>
    <r>
      <rPr>
        <b/>
        <sz val="10"/>
        <rFont val="Arial Cyr"/>
        <charset val="204"/>
      </rPr>
      <t xml:space="preserve">на 01 января 2015 года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</si>
</sst>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Courier New"/>
      <family val="3"/>
    </font>
    <font>
      <b/>
      <sz val="12"/>
      <name val="Courier New"/>
      <family val="3"/>
    </font>
    <font>
      <sz val="9"/>
      <name val="Courier New"/>
      <family val="3"/>
    </font>
    <font>
      <sz val="12"/>
      <name val="Courier New"/>
      <family val="3"/>
    </font>
    <font>
      <i/>
      <sz val="11"/>
      <name val="Courier New"/>
      <family val="3"/>
    </font>
    <font>
      <b/>
      <i/>
      <sz val="9"/>
      <name val="Courier New"/>
      <family val="3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ourier New"/>
      <family val="3"/>
      <charset val="204"/>
    </font>
    <font>
      <i/>
      <sz val="11"/>
      <name val="Courier New"/>
      <family val="3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Courier New"/>
      <family val="3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106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1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49" fontId="14" fillId="0" borderId="0" xfId="0" applyNumberFormat="1" applyFont="1" applyBorder="1"/>
    <xf numFmtId="0" fontId="18" fillId="0" borderId="0" xfId="0" applyFont="1" applyBorder="1" applyAlignment="1">
      <alignment horizontal="left" wrapText="1"/>
    </xf>
    <xf numFmtId="0" fontId="14" fillId="0" borderId="0" xfId="0" applyFont="1" applyBorder="1"/>
    <xf numFmtId="49" fontId="22" fillId="0" borderId="0" xfId="0" applyNumberFormat="1" applyFont="1" applyBorder="1"/>
    <xf numFmtId="0" fontId="22" fillId="0" borderId="0" xfId="0" applyFont="1" applyAlignment="1">
      <alignment horizontal="center"/>
    </xf>
    <xf numFmtId="0" fontId="22" fillId="0" borderId="0" xfId="0" applyFont="1" applyBorder="1"/>
    <xf numFmtId="0" fontId="14" fillId="0" borderId="0" xfId="0" applyFont="1" applyFill="1" applyBorder="1"/>
    <xf numFmtId="0" fontId="22" fillId="0" borderId="0" xfId="0" applyFont="1" applyFill="1"/>
    <xf numFmtId="0" fontId="22" fillId="0" borderId="0" xfId="0" applyFont="1" applyBorder="1" applyAlignment="1"/>
    <xf numFmtId="164" fontId="2" fillId="0" borderId="1" xfId="0" applyNumberFormat="1" applyFont="1" applyBorder="1"/>
    <xf numFmtId="164" fontId="21" fillId="0" borderId="1" xfId="0" applyNumberFormat="1" applyFont="1" applyBorder="1"/>
    <xf numFmtId="164" fontId="2" fillId="0" borderId="1" xfId="0" applyNumberFormat="1" applyFont="1" applyFill="1" applyBorder="1"/>
    <xf numFmtId="164" fontId="0" fillId="0" borderId="1" xfId="0" applyNumberFormat="1" applyBorder="1"/>
    <xf numFmtId="164" fontId="16" fillId="0" borderId="1" xfId="0" applyNumberFormat="1" applyFont="1" applyBorder="1"/>
    <xf numFmtId="164" fontId="1" fillId="0" borderId="1" xfId="0" applyNumberFormat="1" applyFont="1" applyBorder="1"/>
    <xf numFmtId="0" fontId="6" fillId="0" borderId="2" xfId="0" applyFont="1" applyBorder="1" applyAlignment="1">
      <alignment vertical="top" wrapText="1"/>
    </xf>
    <xf numFmtId="164" fontId="2" fillId="0" borderId="3" xfId="0" applyNumberFormat="1" applyFont="1" applyBorder="1"/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7" fillId="0" borderId="1" xfId="1" applyFont="1" applyBorder="1" applyAlignment="1">
      <alignment horizontal="justify"/>
    </xf>
    <xf numFmtId="0" fontId="6" fillId="0" borderId="1" xfId="0" applyFont="1" applyFill="1" applyBorder="1" applyAlignment="1">
      <alignment vertical="top" wrapText="1"/>
    </xf>
    <xf numFmtId="49" fontId="8" fillId="0" borderId="1" xfId="0" applyNumberFormat="1" applyFont="1" applyBorder="1" applyAlignment="1">
      <alignment horizontal="justify" vertical="top" wrapText="1"/>
    </xf>
    <xf numFmtId="0" fontId="2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justify" vertical="top" wrapText="1"/>
    </xf>
    <xf numFmtId="0" fontId="26" fillId="0" borderId="1" xfId="0" applyFont="1" applyBorder="1" applyAlignment="1">
      <alignment horizontal="left" vertical="top" wrapText="1"/>
    </xf>
    <xf numFmtId="0" fontId="15" fillId="0" borderId="5" xfId="0" applyFont="1" applyBorder="1" applyAlignment="1">
      <alignment vertical="top" wrapText="1"/>
    </xf>
    <xf numFmtId="164" fontId="2" fillId="0" borderId="6" xfId="0" applyNumberFormat="1" applyFont="1" applyBorder="1"/>
    <xf numFmtId="0" fontId="25" fillId="0" borderId="4" xfId="0" applyFont="1" applyBorder="1" applyAlignment="1">
      <alignment horizontal="left" vertical="top" wrapText="1"/>
    </xf>
    <xf numFmtId="164" fontId="16" fillId="0" borderId="4" xfId="0" applyNumberFormat="1" applyFont="1" applyBorder="1"/>
    <xf numFmtId="49" fontId="9" fillId="0" borderId="3" xfId="0" applyNumberFormat="1" applyFont="1" applyBorder="1" applyAlignment="1">
      <alignment horizontal="justify" vertical="top" wrapText="1"/>
    </xf>
    <xf numFmtId="0" fontId="27" fillId="0" borderId="3" xfId="0" applyFont="1" applyBorder="1" applyAlignment="1">
      <alignment horizontal="left" wrapText="1"/>
    </xf>
    <xf numFmtId="0" fontId="30" fillId="0" borderId="1" xfId="0" applyFont="1" applyBorder="1" applyAlignment="1">
      <alignment vertical="top" wrapText="1"/>
    </xf>
    <xf numFmtId="0" fontId="30" fillId="0" borderId="1" xfId="0" applyFont="1" applyBorder="1" applyAlignment="1">
      <alignment horizontal="left" vertical="top" wrapText="1"/>
    </xf>
    <xf numFmtId="49" fontId="30" fillId="0" borderId="1" xfId="0" applyNumberFormat="1" applyFont="1" applyBorder="1" applyAlignment="1">
      <alignment vertical="top" wrapText="1"/>
    </xf>
    <xf numFmtId="49" fontId="29" fillId="0" borderId="1" xfId="0" applyNumberFormat="1" applyFont="1" applyBorder="1" applyAlignment="1">
      <alignment horizontal="justify" vertical="top" wrapText="1"/>
    </xf>
    <xf numFmtId="49" fontId="30" fillId="0" borderId="1" xfId="0" applyNumberFormat="1" applyFont="1" applyBorder="1" applyAlignment="1">
      <alignment horizontal="justify" vertical="top" wrapText="1"/>
    </xf>
    <xf numFmtId="0" fontId="31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justify" vertical="top" wrapText="1"/>
    </xf>
    <xf numFmtId="0" fontId="30" fillId="0" borderId="4" xfId="0" applyFont="1" applyBorder="1" applyAlignment="1">
      <alignment horizontal="left" vertical="top" wrapText="1"/>
    </xf>
    <xf numFmtId="49" fontId="9" fillId="0" borderId="17" xfId="0" applyNumberFormat="1" applyFont="1" applyBorder="1" applyAlignment="1">
      <alignment horizontal="justify" vertical="top" wrapText="1"/>
    </xf>
    <xf numFmtId="0" fontId="15" fillId="0" borderId="18" xfId="0" applyFont="1" applyBorder="1" applyAlignment="1">
      <alignment vertical="top" wrapText="1"/>
    </xf>
    <xf numFmtId="49" fontId="25" fillId="0" borderId="4" xfId="0" applyNumberFormat="1" applyFont="1" applyBorder="1" applyAlignment="1">
      <alignment horizontal="justify" vertical="top" wrapText="1"/>
    </xf>
    <xf numFmtId="49" fontId="25" fillId="0" borderId="1" xfId="0" applyNumberFormat="1" applyFont="1" applyBorder="1" applyAlignment="1">
      <alignment horizontal="justify" vertical="top" wrapText="1"/>
    </xf>
    <xf numFmtId="49" fontId="30" fillId="0" borderId="4" xfId="0" applyNumberFormat="1" applyFont="1" applyBorder="1" applyAlignment="1">
      <alignment horizontal="justify" vertical="top" wrapText="1"/>
    </xf>
    <xf numFmtId="4" fontId="2" fillId="0" borderId="1" xfId="0" applyNumberFormat="1" applyFont="1" applyBorder="1"/>
    <xf numFmtId="4" fontId="0" fillId="0" borderId="1" xfId="0" applyNumberFormat="1" applyFont="1" applyBorder="1"/>
    <xf numFmtId="4" fontId="2" fillId="0" borderId="1" xfId="0" applyNumberFormat="1" applyFont="1" applyFill="1" applyBorder="1"/>
    <xf numFmtId="4" fontId="0" fillId="0" borderId="1" xfId="0" applyNumberFormat="1" applyFill="1" applyBorder="1"/>
    <xf numFmtId="4" fontId="1" fillId="0" borderId="1" xfId="0" applyNumberFormat="1" applyFont="1" applyFill="1" applyBorder="1"/>
    <xf numFmtId="4" fontId="0" fillId="0" borderId="1" xfId="0" applyNumberFormat="1" applyBorder="1"/>
    <xf numFmtId="4" fontId="16" fillId="0" borderId="1" xfId="0" applyNumberFormat="1" applyFont="1" applyFill="1" applyBorder="1"/>
    <xf numFmtId="4" fontId="16" fillId="0" borderId="1" xfId="0" applyNumberFormat="1" applyFont="1" applyBorder="1"/>
    <xf numFmtId="4" fontId="1" fillId="0" borderId="1" xfId="0" applyNumberFormat="1" applyFont="1" applyBorder="1"/>
    <xf numFmtId="4" fontId="2" fillId="0" borderId="5" xfId="0" applyNumberFormat="1" applyFont="1" applyBorder="1"/>
    <xf numFmtId="4" fontId="0" fillId="0" borderId="1" xfId="0" applyNumberFormat="1" applyFont="1" applyFill="1" applyBorder="1"/>
    <xf numFmtId="4" fontId="2" fillId="0" borderId="1" xfId="0" applyNumberFormat="1" applyFont="1" applyBorder="1" applyAlignment="1">
      <alignment horizontal="right"/>
    </xf>
    <xf numFmtId="4" fontId="21" fillId="0" borderId="1" xfId="0" applyNumberFormat="1" applyFont="1" applyBorder="1"/>
    <xf numFmtId="4" fontId="21" fillId="0" borderId="1" xfId="0" applyNumberFormat="1" applyFont="1" applyFill="1" applyBorder="1"/>
    <xf numFmtId="4" fontId="0" fillId="0" borderId="4" xfId="0" applyNumberFormat="1" applyFont="1" applyBorder="1"/>
    <xf numFmtId="4" fontId="16" fillId="0" borderId="4" xfId="0" applyNumberFormat="1" applyFont="1" applyBorder="1"/>
    <xf numFmtId="4" fontId="16" fillId="0" borderId="4" xfId="0" applyNumberFormat="1" applyFont="1" applyFill="1" applyBorder="1"/>
    <xf numFmtId="4" fontId="2" fillId="0" borderId="18" xfId="0" applyNumberFormat="1" applyFont="1" applyBorder="1"/>
    <xf numFmtId="4" fontId="0" fillId="0" borderId="3" xfId="0" applyNumberFormat="1" applyFill="1" applyBorder="1"/>
    <xf numFmtId="0" fontId="25" fillId="0" borderId="1" xfId="0" applyFont="1" applyBorder="1" applyAlignment="1">
      <alignment horizontal="justify" vertical="top" wrapText="1"/>
    </xf>
    <xf numFmtId="0" fontId="30" fillId="0" borderId="1" xfId="0" applyFont="1" applyBorder="1" applyAlignment="1">
      <alignment horizontal="justify" vertical="top" wrapText="1"/>
    </xf>
    <xf numFmtId="0" fontId="32" fillId="0" borderId="1" xfId="0" applyFont="1" applyBorder="1" applyAlignment="1">
      <alignment horizontal="left" vertical="top" wrapText="1"/>
    </xf>
    <xf numFmtId="4" fontId="32" fillId="0" borderId="1" xfId="0" applyNumberFormat="1" applyFont="1" applyBorder="1"/>
    <xf numFmtId="164" fontId="32" fillId="0" borderId="1" xfId="0" applyNumberFormat="1" applyFont="1" applyBorder="1"/>
    <xf numFmtId="0" fontId="32" fillId="0" borderId="1" xfId="0" applyFont="1" applyBorder="1"/>
    <xf numFmtId="0" fontId="23" fillId="0" borderId="1" xfId="0" applyFont="1" applyBorder="1" applyAlignment="1">
      <alignment horizontal="left" vertical="top" wrapText="1"/>
    </xf>
    <xf numFmtId="4" fontId="0" fillId="0" borderId="4" xfId="0" applyNumberFormat="1" applyFont="1" applyFill="1" applyBorder="1"/>
    <xf numFmtId="164" fontId="0" fillId="0" borderId="1" xfId="0" applyNumberFormat="1" applyFont="1" applyBorder="1"/>
    <xf numFmtId="49" fontId="10" fillId="0" borderId="7" xfId="0" applyNumberFormat="1" applyFont="1" applyBorder="1" applyAlignment="1">
      <alignment horizontal="justify" wrapText="1"/>
    </xf>
    <xf numFmtId="0" fontId="17" fillId="0" borderId="7" xfId="0" applyFont="1" applyBorder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abSelected="1" view="pageBreakPreview" zoomScale="115" zoomScaleNormal="75" zoomScaleSheetLayoutView="115" workbookViewId="0">
      <selection activeCell="D55" sqref="D55"/>
    </sheetView>
  </sheetViews>
  <sheetFormatPr defaultRowHeight="12.75" x14ac:dyDescent="0.2"/>
  <cols>
    <col min="1" max="1" width="10.140625" customWidth="1"/>
    <col min="2" max="2" width="17.85546875" customWidth="1"/>
    <col min="3" max="3" width="48.42578125" customWidth="1"/>
    <col min="4" max="4" width="15" customWidth="1"/>
    <col min="5" max="5" width="15.85546875" style="3" customWidth="1"/>
    <col min="6" max="6" width="13.140625" customWidth="1"/>
    <col min="7" max="7" width="6.7109375" customWidth="1"/>
    <col min="9" max="9" width="24.7109375" style="3" customWidth="1"/>
  </cols>
  <sheetData>
    <row r="1" spans="1:6" x14ac:dyDescent="0.2">
      <c r="F1" s="1"/>
    </row>
    <row r="2" spans="1:6" x14ac:dyDescent="0.2">
      <c r="B2" s="90" t="s">
        <v>171</v>
      </c>
      <c r="C2" s="91"/>
      <c r="D2" s="91"/>
      <c r="E2" s="91"/>
      <c r="F2" s="91"/>
    </row>
    <row r="3" spans="1:6" ht="30.75" customHeight="1" thickBot="1" x14ac:dyDescent="0.25">
      <c r="B3" s="91"/>
      <c r="C3" s="91"/>
      <c r="D3" s="91"/>
      <c r="E3" s="91"/>
      <c r="F3" s="91"/>
    </row>
    <row r="4" spans="1:6" ht="12.75" customHeight="1" x14ac:dyDescent="0.2">
      <c r="A4" s="2"/>
      <c r="B4" s="92" t="s">
        <v>117</v>
      </c>
      <c r="C4" s="93"/>
      <c r="D4" s="99" t="s">
        <v>0</v>
      </c>
      <c r="E4" s="101" t="s">
        <v>1</v>
      </c>
      <c r="F4" s="96" t="s">
        <v>2</v>
      </c>
    </row>
    <row r="5" spans="1:6" ht="13.5" thickBot="1" x14ac:dyDescent="0.25">
      <c r="A5" s="2"/>
      <c r="B5" s="94"/>
      <c r="C5" s="95"/>
      <c r="D5" s="100"/>
      <c r="E5" s="102"/>
      <c r="F5" s="97"/>
    </row>
    <row r="6" spans="1:6" ht="19.5" customHeight="1" x14ac:dyDescent="0.2">
      <c r="B6" s="103" t="s">
        <v>4</v>
      </c>
      <c r="C6" s="104"/>
      <c r="D6" s="104"/>
      <c r="E6" s="104"/>
      <c r="F6" s="105"/>
    </row>
    <row r="7" spans="1:6" ht="14.25" customHeight="1" x14ac:dyDescent="0.25">
      <c r="B7" s="26" t="s">
        <v>3</v>
      </c>
      <c r="C7" s="80" t="s">
        <v>59</v>
      </c>
      <c r="D7" s="81">
        <f>SUM(D8+D12+D11+D15+D18+D21+D22+D26+D33+D36+D37+D38+D32+D31)</f>
        <v>253988511.34999999</v>
      </c>
      <c r="E7" s="81">
        <f>SUM(E8+E12+E11+E15+E18+E21+E22+E26+E33+E36+E37+E38+E32+E31)</f>
        <v>251171345.90999997</v>
      </c>
      <c r="F7" s="82">
        <f t="shared" ref="F7:F20" si="0">E7*100/D7</f>
        <v>98.890829579248987</v>
      </c>
    </row>
    <row r="8" spans="1:6" ht="15.75" customHeight="1" x14ac:dyDescent="0.2">
      <c r="B8" s="26" t="s">
        <v>45</v>
      </c>
      <c r="C8" s="28" t="s">
        <v>98</v>
      </c>
      <c r="D8" s="61">
        <f>SUM(D9+D10)</f>
        <v>189728546.75999999</v>
      </c>
      <c r="E8" s="59">
        <f>E9+E10</f>
        <v>185933774.36999997</v>
      </c>
      <c r="F8" s="18">
        <f t="shared" si="0"/>
        <v>97.999893819457611</v>
      </c>
    </row>
    <row r="9" spans="1:6" ht="14.25" customHeight="1" x14ac:dyDescent="0.2">
      <c r="B9" s="26" t="s">
        <v>5</v>
      </c>
      <c r="C9" s="29" t="s">
        <v>6</v>
      </c>
      <c r="D9" s="62">
        <v>272558</v>
      </c>
      <c r="E9" s="62">
        <v>244764.14</v>
      </c>
      <c r="F9" s="19">
        <f t="shared" si="0"/>
        <v>89.802588806786076</v>
      </c>
    </row>
    <row r="10" spans="1:6" ht="17.25" customHeight="1" x14ac:dyDescent="0.2">
      <c r="B10" s="26" t="s">
        <v>7</v>
      </c>
      <c r="C10" s="29" t="s">
        <v>8</v>
      </c>
      <c r="D10" s="62">
        <v>189455988.75999999</v>
      </c>
      <c r="E10" s="62">
        <v>185689010.22999999</v>
      </c>
      <c r="F10" s="19">
        <f t="shared" si="0"/>
        <v>98.011686748645388</v>
      </c>
    </row>
    <row r="11" spans="1:6" ht="27.75" customHeight="1" x14ac:dyDescent="0.2">
      <c r="B11" s="26" t="s">
        <v>166</v>
      </c>
      <c r="C11" s="28" t="s">
        <v>167</v>
      </c>
      <c r="D11" s="65">
        <v>800000</v>
      </c>
      <c r="E11" s="65">
        <v>617029.49</v>
      </c>
      <c r="F11" s="22">
        <f t="shared" si="0"/>
        <v>77.128686250000001</v>
      </c>
    </row>
    <row r="12" spans="1:6" ht="17.25" customHeight="1" x14ac:dyDescent="0.2">
      <c r="B12" s="27" t="s">
        <v>37</v>
      </c>
      <c r="C12" s="30" t="s">
        <v>40</v>
      </c>
      <c r="D12" s="61">
        <f>D14+D13</f>
        <v>15300000</v>
      </c>
      <c r="E12" s="59">
        <f>E14+E13</f>
        <v>15352861.850000001</v>
      </c>
      <c r="F12" s="18">
        <f t="shared" si="0"/>
        <v>100.34550228758171</v>
      </c>
    </row>
    <row r="13" spans="1:6" ht="24" customHeight="1" x14ac:dyDescent="0.2">
      <c r="B13" s="26" t="s">
        <v>54</v>
      </c>
      <c r="C13" s="29" t="s">
        <v>38</v>
      </c>
      <c r="D13" s="69">
        <v>15000000</v>
      </c>
      <c r="E13" s="60">
        <v>15047983.880000001</v>
      </c>
      <c r="F13" s="86">
        <f>E13*100/D13</f>
        <v>100.31989253333333</v>
      </c>
    </row>
    <row r="14" spans="1:6" ht="26.25" customHeight="1" x14ac:dyDescent="0.2">
      <c r="B14" s="26" t="s">
        <v>169</v>
      </c>
      <c r="C14" s="32" t="s">
        <v>170</v>
      </c>
      <c r="D14" s="62">
        <v>300000</v>
      </c>
      <c r="E14" s="62">
        <v>304877.96999999997</v>
      </c>
      <c r="F14" s="19">
        <f>E14*100/D14</f>
        <v>101.62598999999999</v>
      </c>
    </row>
    <row r="15" spans="1:6" x14ac:dyDescent="0.2">
      <c r="B15" s="26" t="s">
        <v>9</v>
      </c>
      <c r="C15" s="30" t="s">
        <v>10</v>
      </c>
      <c r="D15" s="61">
        <f>SUM(D16+D17)</f>
        <v>5800500</v>
      </c>
      <c r="E15" s="59">
        <f>E16+E17</f>
        <v>5917557.5199999996</v>
      </c>
      <c r="F15" s="18">
        <f t="shared" si="0"/>
        <v>102.01805913283337</v>
      </c>
    </row>
    <row r="16" spans="1:6" x14ac:dyDescent="0.2">
      <c r="B16" s="26" t="s">
        <v>55</v>
      </c>
      <c r="C16" s="29" t="s">
        <v>11</v>
      </c>
      <c r="D16" s="62">
        <v>1500500</v>
      </c>
      <c r="E16" s="62">
        <v>1567081.56</v>
      </c>
      <c r="F16" s="19">
        <f t="shared" si="0"/>
        <v>104.43729156947684</v>
      </c>
    </row>
    <row r="17" spans="1:6" ht="15.75" customHeight="1" x14ac:dyDescent="0.2">
      <c r="B17" s="26" t="s">
        <v>52</v>
      </c>
      <c r="C17" s="29" t="s">
        <v>39</v>
      </c>
      <c r="D17" s="62">
        <v>4300000</v>
      </c>
      <c r="E17" s="62">
        <v>4350475.96</v>
      </c>
      <c r="F17" s="19">
        <f t="shared" si="0"/>
        <v>101.17385953488372</v>
      </c>
    </row>
    <row r="18" spans="1:6" ht="16.5" customHeight="1" x14ac:dyDescent="0.2">
      <c r="B18" s="26" t="s">
        <v>12</v>
      </c>
      <c r="C18" s="30" t="s">
        <v>13</v>
      </c>
      <c r="D18" s="61">
        <f>SUM(D19:D20)</f>
        <v>5805300</v>
      </c>
      <c r="E18" s="61">
        <f>E19+E20</f>
        <v>5881499.2800000003</v>
      </c>
      <c r="F18" s="19">
        <f t="shared" si="0"/>
        <v>101.31258126195029</v>
      </c>
    </row>
    <row r="19" spans="1:6" ht="27.75" customHeight="1" x14ac:dyDescent="0.2">
      <c r="B19" s="31" t="s">
        <v>84</v>
      </c>
      <c r="C19" s="32" t="s">
        <v>83</v>
      </c>
      <c r="D19" s="63">
        <v>5790300</v>
      </c>
      <c r="E19" s="63">
        <v>5866499.2800000003</v>
      </c>
      <c r="F19" s="19">
        <f t="shared" si="0"/>
        <v>101.31598155535983</v>
      </c>
    </row>
    <row r="20" spans="1:6" ht="29.25" customHeight="1" x14ac:dyDescent="0.2">
      <c r="B20" s="31" t="s">
        <v>99</v>
      </c>
      <c r="C20" s="32" t="s">
        <v>100</v>
      </c>
      <c r="D20" s="63">
        <v>15000</v>
      </c>
      <c r="E20" s="63">
        <v>15000</v>
      </c>
      <c r="F20" s="19">
        <f t="shared" si="0"/>
        <v>100</v>
      </c>
    </row>
    <row r="21" spans="1:6" ht="49.5" customHeight="1" x14ac:dyDescent="0.2">
      <c r="B21" s="26" t="s">
        <v>14</v>
      </c>
      <c r="C21" s="30" t="s">
        <v>51</v>
      </c>
      <c r="D21" s="61">
        <v>50.24</v>
      </c>
      <c r="E21" s="61">
        <v>81.540000000000006</v>
      </c>
      <c r="F21" s="18"/>
    </row>
    <row r="22" spans="1:6" ht="42.75" customHeight="1" x14ac:dyDescent="0.2">
      <c r="B22" s="26" t="s">
        <v>15</v>
      </c>
      <c r="C22" s="30" t="s">
        <v>16</v>
      </c>
      <c r="D22" s="61">
        <f>D23+D24+D25</f>
        <v>8266900</v>
      </c>
      <c r="E22" s="61">
        <f>E23+E24+E25</f>
        <v>8670474.5999999996</v>
      </c>
      <c r="F22" s="18">
        <f t="shared" ref="F22:F40" si="1">E22*100/D22</f>
        <v>104.88181301334237</v>
      </c>
    </row>
    <row r="23" spans="1:6" x14ac:dyDescent="0.2">
      <c r="B23" s="26" t="s">
        <v>76</v>
      </c>
      <c r="C23" s="33" t="s">
        <v>65</v>
      </c>
      <c r="D23" s="62">
        <v>4300000</v>
      </c>
      <c r="E23" s="62">
        <v>4614113.99</v>
      </c>
      <c r="F23" s="21">
        <f t="shared" si="1"/>
        <v>107.30497651162791</v>
      </c>
    </row>
    <row r="24" spans="1:6" ht="25.5" x14ac:dyDescent="0.2">
      <c r="B24" s="26" t="s">
        <v>77</v>
      </c>
      <c r="C24" s="33" t="s">
        <v>74</v>
      </c>
      <c r="D24" s="62">
        <v>1366900</v>
      </c>
      <c r="E24" s="62">
        <v>1440323.51</v>
      </c>
      <c r="F24" s="21">
        <f t="shared" si="1"/>
        <v>105.37153485990197</v>
      </c>
    </row>
    <row r="25" spans="1:6" ht="38.25" x14ac:dyDescent="0.2">
      <c r="B25" s="26" t="s">
        <v>78</v>
      </c>
      <c r="C25" s="33" t="s">
        <v>75</v>
      </c>
      <c r="D25" s="62">
        <v>2600000</v>
      </c>
      <c r="E25" s="62">
        <v>2616037.1</v>
      </c>
      <c r="F25" s="21">
        <f t="shared" si="1"/>
        <v>100.61681153846153</v>
      </c>
    </row>
    <row r="26" spans="1:6" ht="25.5" x14ac:dyDescent="0.2">
      <c r="A26" s="3"/>
      <c r="B26" s="34" t="s">
        <v>46</v>
      </c>
      <c r="C26" s="30" t="s">
        <v>82</v>
      </c>
      <c r="D26" s="61">
        <f>SUM(D27:D30)</f>
        <v>919500</v>
      </c>
      <c r="E26" s="61">
        <f>E27+E28+E29+E30</f>
        <v>876960.47</v>
      </c>
      <c r="F26" s="20">
        <f t="shared" si="1"/>
        <v>95.373623708537252</v>
      </c>
    </row>
    <row r="27" spans="1:6" ht="25.5" x14ac:dyDescent="0.2">
      <c r="A27" s="3"/>
      <c r="B27" s="34" t="s">
        <v>101</v>
      </c>
      <c r="C27" s="32" t="s">
        <v>102</v>
      </c>
      <c r="D27" s="63">
        <v>610000</v>
      </c>
      <c r="E27" s="63">
        <v>571310.72</v>
      </c>
      <c r="F27" s="21">
        <f t="shared" si="1"/>
        <v>93.657495081967213</v>
      </c>
    </row>
    <row r="28" spans="1:6" ht="25.5" x14ac:dyDescent="0.2">
      <c r="A28" s="3"/>
      <c r="B28" s="34" t="s">
        <v>103</v>
      </c>
      <c r="C28" s="32" t="s">
        <v>104</v>
      </c>
      <c r="D28" s="63">
        <v>18000</v>
      </c>
      <c r="E28" s="63">
        <v>15606.53</v>
      </c>
      <c r="F28" s="21">
        <f t="shared" si="1"/>
        <v>86.702944444444441</v>
      </c>
    </row>
    <row r="29" spans="1:6" ht="25.5" x14ac:dyDescent="0.2">
      <c r="A29" s="3"/>
      <c r="B29" s="34" t="s">
        <v>105</v>
      </c>
      <c r="C29" s="32" t="s">
        <v>106</v>
      </c>
      <c r="D29" s="63">
        <v>500</v>
      </c>
      <c r="E29" s="63">
        <v>223.5</v>
      </c>
      <c r="F29" s="21">
        <f t="shared" si="1"/>
        <v>44.7</v>
      </c>
    </row>
    <row r="30" spans="1:6" ht="19.5" customHeight="1" x14ac:dyDescent="0.2">
      <c r="B30" s="26" t="s">
        <v>107</v>
      </c>
      <c r="C30" s="32" t="s">
        <v>108</v>
      </c>
      <c r="D30" s="64">
        <v>291000</v>
      </c>
      <c r="E30" s="62">
        <v>289819.71999999997</v>
      </c>
      <c r="F30" s="21">
        <f t="shared" si="1"/>
        <v>99.594405498281773</v>
      </c>
    </row>
    <row r="31" spans="1:6" ht="28.5" customHeight="1" x14ac:dyDescent="0.2">
      <c r="B31" s="26" t="s">
        <v>79</v>
      </c>
      <c r="C31" s="28" t="s">
        <v>110</v>
      </c>
      <c r="D31" s="65">
        <v>1500</v>
      </c>
      <c r="E31" s="65">
        <v>1211</v>
      </c>
      <c r="F31" s="19">
        <f t="shared" si="1"/>
        <v>80.733333333333334</v>
      </c>
    </row>
    <row r="32" spans="1:6" ht="28.5" hidden="1" customHeight="1" x14ac:dyDescent="0.2">
      <c r="B32" s="26" t="s">
        <v>109</v>
      </c>
      <c r="C32" s="29"/>
      <c r="D32" s="64"/>
      <c r="E32" s="62"/>
      <c r="F32" s="19" t="e">
        <f t="shared" si="1"/>
        <v>#DIV/0!</v>
      </c>
    </row>
    <row r="33" spans="1:7" ht="28.5" customHeight="1" x14ac:dyDescent="0.2">
      <c r="B33" s="26" t="s">
        <v>56</v>
      </c>
      <c r="C33" s="28" t="s">
        <v>97</v>
      </c>
      <c r="D33" s="66">
        <f>SUM(D34:D35)</f>
        <v>19961798</v>
      </c>
      <c r="E33" s="66">
        <f>SUM(E34:E35)</f>
        <v>20379186.630000003</v>
      </c>
      <c r="F33" s="22">
        <f t="shared" si="1"/>
        <v>102.09093704885703</v>
      </c>
    </row>
    <row r="34" spans="1:7" ht="15.75" customHeight="1" x14ac:dyDescent="0.2">
      <c r="B34" s="26" t="s">
        <v>87</v>
      </c>
      <c r="C34" s="32" t="s">
        <v>85</v>
      </c>
      <c r="D34" s="67">
        <v>14361798</v>
      </c>
      <c r="E34" s="63">
        <v>14528791.720000001</v>
      </c>
      <c r="F34" s="23">
        <f t="shared" si="1"/>
        <v>101.16276332531623</v>
      </c>
    </row>
    <row r="35" spans="1:7" ht="17.25" customHeight="1" x14ac:dyDescent="0.2">
      <c r="B35" s="26" t="s">
        <v>88</v>
      </c>
      <c r="C35" s="32" t="s">
        <v>86</v>
      </c>
      <c r="D35" s="67">
        <v>5600000</v>
      </c>
      <c r="E35" s="63">
        <v>5850394.9100000001</v>
      </c>
      <c r="F35" s="23">
        <f t="shared" si="1"/>
        <v>104.47133767857143</v>
      </c>
    </row>
    <row r="36" spans="1:7" ht="15" customHeight="1" x14ac:dyDescent="0.2">
      <c r="B36" s="26" t="s">
        <v>49</v>
      </c>
      <c r="C36" s="30" t="s">
        <v>50</v>
      </c>
      <c r="D36" s="66">
        <v>25000</v>
      </c>
      <c r="E36" s="65">
        <v>22200</v>
      </c>
      <c r="F36" s="22">
        <f t="shared" si="1"/>
        <v>88.8</v>
      </c>
    </row>
    <row r="37" spans="1:7" ht="15" customHeight="1" x14ac:dyDescent="0.2">
      <c r="A37" s="3"/>
      <c r="B37" s="26" t="s">
        <v>47</v>
      </c>
      <c r="C37" s="30" t="s">
        <v>48</v>
      </c>
      <c r="D37" s="59">
        <v>6725321.6399999997</v>
      </c>
      <c r="E37" s="61">
        <v>6781029.9900000002</v>
      </c>
      <c r="F37" s="18">
        <f t="shared" si="1"/>
        <v>100.82833733436131</v>
      </c>
    </row>
    <row r="38" spans="1:7" x14ac:dyDescent="0.2">
      <c r="B38" s="26" t="s">
        <v>58</v>
      </c>
      <c r="C38" s="28" t="s">
        <v>17</v>
      </c>
      <c r="D38" s="66">
        <f>SUM(D39:D40)</f>
        <v>654094.71</v>
      </c>
      <c r="E38" s="66">
        <f>SUM(E39:E40)</f>
        <v>737479.16999999993</v>
      </c>
      <c r="F38" s="18">
        <f t="shared" si="1"/>
        <v>112.74807129994983</v>
      </c>
    </row>
    <row r="39" spans="1:7" ht="25.5" x14ac:dyDescent="0.2">
      <c r="B39" s="26" t="s">
        <v>80</v>
      </c>
      <c r="C39" s="32" t="s">
        <v>71</v>
      </c>
      <c r="D39" s="67">
        <v>0</v>
      </c>
      <c r="E39" s="63">
        <v>32126.21</v>
      </c>
      <c r="F39" s="19">
        <v>0</v>
      </c>
    </row>
    <row r="40" spans="1:7" ht="18" customHeight="1" x14ac:dyDescent="0.2">
      <c r="B40" s="26" t="s">
        <v>81</v>
      </c>
      <c r="C40" s="32" t="s">
        <v>72</v>
      </c>
      <c r="D40" s="67">
        <v>654094.71</v>
      </c>
      <c r="E40" s="63">
        <v>705352.96</v>
      </c>
      <c r="F40" s="18">
        <f t="shared" si="1"/>
        <v>107.83651804797505</v>
      </c>
    </row>
    <row r="41" spans="1:7" ht="18.75" customHeight="1" x14ac:dyDescent="0.25">
      <c r="B41" s="26"/>
      <c r="C41" s="83" t="s">
        <v>41</v>
      </c>
      <c r="D41" s="81">
        <f>D42+D52+D51</f>
        <v>537824163.96000004</v>
      </c>
      <c r="E41" s="81">
        <f>E42+E52+E51</f>
        <v>511250491.92000002</v>
      </c>
      <c r="F41" s="82">
        <f t="shared" ref="F41:F47" si="2">E41*100/D41</f>
        <v>95.059040887204091</v>
      </c>
    </row>
    <row r="42" spans="1:7" ht="21" customHeight="1" x14ac:dyDescent="0.2">
      <c r="B42" s="29" t="s">
        <v>18</v>
      </c>
      <c r="C42" s="84" t="s">
        <v>73</v>
      </c>
      <c r="D42" s="59">
        <f>SUM(D43+D46+D47+D48+D50)</f>
        <v>541905937.35000002</v>
      </c>
      <c r="E42" s="59">
        <f>SUM(E43+E46+E47+E48+E50)</f>
        <v>515332265.31</v>
      </c>
      <c r="F42" s="18">
        <f t="shared" si="2"/>
        <v>95.096257448303817</v>
      </c>
    </row>
    <row r="43" spans="1:7" ht="27.75" customHeight="1" x14ac:dyDescent="0.2">
      <c r="B43" s="26" t="s">
        <v>43</v>
      </c>
      <c r="C43" s="29" t="s">
        <v>19</v>
      </c>
      <c r="D43" s="64">
        <f>D44+D45</f>
        <v>32391000</v>
      </c>
      <c r="E43" s="64">
        <f>E44+E45</f>
        <v>32391000</v>
      </c>
      <c r="F43" s="19">
        <f t="shared" si="2"/>
        <v>100</v>
      </c>
      <c r="G43" s="3"/>
    </row>
    <row r="44" spans="1:7" ht="16.5" customHeight="1" x14ac:dyDescent="0.2">
      <c r="B44" s="26" t="s">
        <v>53</v>
      </c>
      <c r="C44" s="29" t="s">
        <v>57</v>
      </c>
      <c r="D44" s="64">
        <v>5767700</v>
      </c>
      <c r="E44" s="62">
        <v>5767700</v>
      </c>
      <c r="F44" s="19">
        <f t="shared" si="2"/>
        <v>100</v>
      </c>
      <c r="G44" s="3"/>
    </row>
    <row r="45" spans="1:7" ht="27.75" customHeight="1" x14ac:dyDescent="0.2">
      <c r="B45" s="26" t="s">
        <v>68</v>
      </c>
      <c r="C45" s="29" t="s">
        <v>67</v>
      </c>
      <c r="D45" s="64">
        <v>26623300</v>
      </c>
      <c r="E45" s="62">
        <v>26623300</v>
      </c>
      <c r="F45" s="19">
        <f t="shared" si="2"/>
        <v>100</v>
      </c>
      <c r="G45" s="3"/>
    </row>
    <row r="46" spans="1:7" ht="26.25" customHeight="1" x14ac:dyDescent="0.2">
      <c r="B46" s="26" t="s">
        <v>44</v>
      </c>
      <c r="C46" s="33" t="s">
        <v>61</v>
      </c>
      <c r="D46" s="64">
        <v>131487094.29000001</v>
      </c>
      <c r="E46" s="62">
        <v>117076653.79000001</v>
      </c>
      <c r="F46" s="19">
        <f t="shared" si="2"/>
        <v>89.040414515346114</v>
      </c>
      <c r="G46" s="3"/>
    </row>
    <row r="47" spans="1:7" ht="23.25" customHeight="1" x14ac:dyDescent="0.2">
      <c r="B47" s="26" t="s">
        <v>60</v>
      </c>
      <c r="C47" s="33" t="s">
        <v>62</v>
      </c>
      <c r="D47" s="64">
        <v>375173543.06</v>
      </c>
      <c r="E47" s="62">
        <v>363010311.51999998</v>
      </c>
      <c r="F47" s="19">
        <f t="shared" si="2"/>
        <v>96.757971939920409</v>
      </c>
      <c r="G47" s="3"/>
    </row>
    <row r="48" spans="1:7" ht="17.25" hidden="1" customHeight="1" x14ac:dyDescent="0.2">
      <c r="B48" s="26" t="s">
        <v>70</v>
      </c>
      <c r="C48" s="33" t="s">
        <v>66</v>
      </c>
      <c r="D48" s="62">
        <v>0</v>
      </c>
      <c r="E48" s="62">
        <v>0</v>
      </c>
      <c r="F48" s="19">
        <v>0</v>
      </c>
      <c r="G48" s="3"/>
    </row>
    <row r="49" spans="2:7" ht="0.75" hidden="1" customHeight="1" x14ac:dyDescent="0.2">
      <c r="B49" s="26" t="s">
        <v>164</v>
      </c>
      <c r="C49" s="33" t="s">
        <v>116</v>
      </c>
      <c r="D49" s="62">
        <v>0</v>
      </c>
      <c r="E49" s="62">
        <v>0</v>
      </c>
      <c r="F49" s="19">
        <v>0</v>
      </c>
      <c r="G49" s="3"/>
    </row>
    <row r="50" spans="2:7" ht="16.5" customHeight="1" x14ac:dyDescent="0.2">
      <c r="B50" s="26" t="s">
        <v>70</v>
      </c>
      <c r="C50" s="33" t="s">
        <v>66</v>
      </c>
      <c r="D50" s="62">
        <v>2854300</v>
      </c>
      <c r="E50" s="62">
        <v>2854300</v>
      </c>
      <c r="F50" s="19">
        <f t="shared" ref="F50:F51" si="3">E50*100/D50</f>
        <v>100</v>
      </c>
      <c r="G50" s="3"/>
    </row>
    <row r="51" spans="2:7" ht="24.75" customHeight="1" x14ac:dyDescent="0.2">
      <c r="B51" s="26" t="s">
        <v>168</v>
      </c>
      <c r="C51" s="33" t="s">
        <v>116</v>
      </c>
      <c r="D51" s="62">
        <v>4835</v>
      </c>
      <c r="E51" s="62">
        <v>4835</v>
      </c>
      <c r="F51" s="19">
        <f t="shared" si="3"/>
        <v>100</v>
      </c>
      <c r="G51" s="3"/>
    </row>
    <row r="52" spans="2:7" ht="15.75" customHeight="1" thickBot="1" x14ac:dyDescent="0.25">
      <c r="B52" s="26" t="s">
        <v>95</v>
      </c>
      <c r="C52" s="33" t="s">
        <v>96</v>
      </c>
      <c r="D52" s="62">
        <v>-4086608.39</v>
      </c>
      <c r="E52" s="62">
        <v>-4086608.39</v>
      </c>
      <c r="F52" s="19"/>
      <c r="G52" s="3"/>
    </row>
    <row r="53" spans="2:7" ht="18" customHeight="1" thickBot="1" x14ac:dyDescent="0.25">
      <c r="B53" s="24"/>
      <c r="C53" s="40" t="s">
        <v>42</v>
      </c>
      <c r="D53" s="68">
        <f>D7+D41</f>
        <v>791812675.31000006</v>
      </c>
      <c r="E53" s="68">
        <f>E7+E41</f>
        <v>762421837.82999992</v>
      </c>
      <c r="F53" s="41">
        <f t="shared" ref="F53:F67" si="4">E53*100/D53</f>
        <v>96.288157742802824</v>
      </c>
    </row>
    <row r="54" spans="2:7" ht="17.25" customHeight="1" x14ac:dyDescent="0.2">
      <c r="B54" s="103" t="s">
        <v>20</v>
      </c>
      <c r="C54" s="104"/>
      <c r="D54" s="104"/>
      <c r="E54" s="104"/>
      <c r="F54" s="105"/>
    </row>
    <row r="55" spans="2:7" ht="16.5" customHeight="1" x14ac:dyDescent="0.2">
      <c r="B55" s="35" t="s">
        <v>21</v>
      </c>
      <c r="C55" s="78" t="s">
        <v>163</v>
      </c>
      <c r="D55" s="59">
        <f>D56+D57+D58+D59+D60+D61</f>
        <v>70466849.289999992</v>
      </c>
      <c r="E55" s="59">
        <f>E56+E57+E58+E59+E60+E61</f>
        <v>70255916.189999998</v>
      </c>
      <c r="F55" s="18">
        <f t="shared" si="4"/>
        <v>99.700663358550472</v>
      </c>
    </row>
    <row r="56" spans="2:7" ht="16.5" customHeight="1" x14ac:dyDescent="0.2">
      <c r="B56" s="50" t="s">
        <v>124</v>
      </c>
      <c r="C56" s="79" t="s">
        <v>118</v>
      </c>
      <c r="D56" s="60">
        <v>1042707.94</v>
      </c>
      <c r="E56" s="69">
        <v>1042707.94</v>
      </c>
      <c r="F56" s="18">
        <f t="shared" si="4"/>
        <v>100</v>
      </c>
    </row>
    <row r="57" spans="2:7" ht="16.5" customHeight="1" x14ac:dyDescent="0.2">
      <c r="B57" s="50" t="s">
        <v>125</v>
      </c>
      <c r="C57" s="79" t="s">
        <v>119</v>
      </c>
      <c r="D57" s="60">
        <v>4321992.97</v>
      </c>
      <c r="E57" s="69">
        <v>4294037.01</v>
      </c>
      <c r="F57" s="18">
        <f t="shared" si="4"/>
        <v>99.353169702170987</v>
      </c>
    </row>
    <row r="58" spans="2:7" ht="27" customHeight="1" x14ac:dyDescent="0.2">
      <c r="B58" s="50" t="s">
        <v>126</v>
      </c>
      <c r="C58" s="79" t="s">
        <v>120</v>
      </c>
      <c r="D58" s="60">
        <v>31470178.27</v>
      </c>
      <c r="E58" s="69">
        <v>31461812.57</v>
      </c>
      <c r="F58" s="18">
        <f t="shared" si="4"/>
        <v>99.973417055574885</v>
      </c>
    </row>
    <row r="59" spans="2:7" ht="42.75" customHeight="1" x14ac:dyDescent="0.2">
      <c r="B59" s="50" t="s">
        <v>127</v>
      </c>
      <c r="C59" s="79" t="s">
        <v>121</v>
      </c>
      <c r="D59" s="60">
        <v>11100299.09</v>
      </c>
      <c r="E59" s="69">
        <v>11011673.630000001</v>
      </c>
      <c r="F59" s="18">
        <f t="shared" si="4"/>
        <v>99.201593945519534</v>
      </c>
    </row>
    <row r="60" spans="2:7" ht="0.75" hidden="1" customHeight="1" x14ac:dyDescent="0.2">
      <c r="B60" s="50"/>
      <c r="C60" s="79"/>
      <c r="D60" s="60"/>
      <c r="E60" s="69"/>
      <c r="F60" s="18"/>
    </row>
    <row r="61" spans="2:7" ht="16.5" customHeight="1" x14ac:dyDescent="0.2">
      <c r="B61" s="50" t="s">
        <v>123</v>
      </c>
      <c r="C61" s="79" t="s">
        <v>122</v>
      </c>
      <c r="D61" s="60">
        <v>22531671.02</v>
      </c>
      <c r="E61" s="69">
        <v>22445685.039999999</v>
      </c>
      <c r="F61" s="18">
        <f t="shared" si="4"/>
        <v>99.618377261394969</v>
      </c>
    </row>
    <row r="62" spans="2:7" ht="16.5" hidden="1" x14ac:dyDescent="0.2">
      <c r="B62" s="52"/>
      <c r="C62" s="37"/>
      <c r="D62" s="66"/>
      <c r="E62" s="65"/>
      <c r="F62" s="23"/>
    </row>
    <row r="63" spans="2:7" ht="32.25" hidden="1" customHeight="1" x14ac:dyDescent="0.2">
      <c r="B63" s="52"/>
      <c r="C63" s="37"/>
      <c r="D63" s="59"/>
      <c r="E63" s="59"/>
      <c r="F63" s="23"/>
    </row>
    <row r="64" spans="2:7" ht="41.25" hidden="1" customHeight="1" x14ac:dyDescent="0.2">
      <c r="B64" s="50"/>
      <c r="C64" s="47"/>
      <c r="D64" s="60"/>
      <c r="E64" s="69"/>
      <c r="F64" s="18"/>
    </row>
    <row r="65" spans="2:6" ht="16.5" hidden="1" customHeight="1" x14ac:dyDescent="0.2">
      <c r="B65" s="50"/>
      <c r="C65" s="47"/>
      <c r="D65" s="60"/>
      <c r="E65" s="69"/>
      <c r="F65" s="18"/>
    </row>
    <row r="66" spans="2:6" ht="43.5" hidden="1" customHeight="1" x14ac:dyDescent="0.2">
      <c r="B66" s="50"/>
      <c r="C66" s="47"/>
      <c r="D66" s="60"/>
      <c r="E66" s="69"/>
      <c r="F66" s="18"/>
    </row>
    <row r="67" spans="2:6" ht="14.25" customHeight="1" x14ac:dyDescent="0.2">
      <c r="B67" s="52" t="s">
        <v>22</v>
      </c>
      <c r="C67" s="37" t="s">
        <v>23</v>
      </c>
      <c r="D67" s="59">
        <f>SUM(D68:D71)</f>
        <v>37797772.899999999</v>
      </c>
      <c r="E67" s="59">
        <f>SUM(E68:E71)</f>
        <v>34992194.539999999</v>
      </c>
      <c r="F67" s="18">
        <f t="shared" si="4"/>
        <v>92.577397701651364</v>
      </c>
    </row>
    <row r="68" spans="2:6" ht="13.5" hidden="1" customHeight="1" x14ac:dyDescent="0.2">
      <c r="B68" s="48"/>
      <c r="C68" s="46"/>
      <c r="D68" s="64"/>
      <c r="E68" s="62"/>
      <c r="F68" s="21"/>
    </row>
    <row r="69" spans="2:6" ht="16.5" customHeight="1" x14ac:dyDescent="0.2">
      <c r="B69" s="49" t="s">
        <v>24</v>
      </c>
      <c r="C69" s="47" t="s">
        <v>25</v>
      </c>
      <c r="D69" s="67">
        <v>14099000</v>
      </c>
      <c r="E69" s="63">
        <v>11699000</v>
      </c>
      <c r="F69" s="23">
        <f>E69*100/D69</f>
        <v>82.977516135896167</v>
      </c>
    </row>
    <row r="70" spans="2:6" ht="16.5" customHeight="1" x14ac:dyDescent="0.2">
      <c r="B70" s="49" t="s">
        <v>111</v>
      </c>
      <c r="C70" s="47" t="s">
        <v>112</v>
      </c>
      <c r="D70" s="67">
        <v>15946860</v>
      </c>
      <c r="E70" s="63">
        <v>15935960</v>
      </c>
      <c r="F70" s="23">
        <f>E70*100/D70</f>
        <v>99.931647985873084</v>
      </c>
    </row>
    <row r="71" spans="2:6" ht="29.25" customHeight="1" x14ac:dyDescent="0.2">
      <c r="B71" s="49" t="s">
        <v>69</v>
      </c>
      <c r="C71" s="47" t="s">
        <v>128</v>
      </c>
      <c r="D71" s="67">
        <v>7751912.9000000004</v>
      </c>
      <c r="E71" s="63">
        <v>7357234.54</v>
      </c>
      <c r="F71" s="23">
        <f>E71*100/D71</f>
        <v>94.908632680844491</v>
      </c>
    </row>
    <row r="72" spans="2:6" ht="15.75" customHeight="1" x14ac:dyDescent="0.2">
      <c r="B72" s="57" t="s">
        <v>26</v>
      </c>
      <c r="C72" s="37" t="s">
        <v>27</v>
      </c>
      <c r="D72" s="70">
        <f>SUM(D74:D77)</f>
        <v>219343943.81999999</v>
      </c>
      <c r="E72" s="70">
        <f>SUM(E74:E77)</f>
        <v>202548177.79999998</v>
      </c>
      <c r="F72" s="23">
        <f t="shared" ref="F72" si="5">E72*100/D72</f>
        <v>92.342726346808519</v>
      </c>
    </row>
    <row r="73" spans="2:6" ht="0.75" hidden="1" customHeight="1" x14ac:dyDescent="0.2">
      <c r="B73" s="98"/>
      <c r="C73" s="98"/>
      <c r="D73" s="64"/>
      <c r="E73" s="62"/>
      <c r="F73" s="21"/>
    </row>
    <row r="74" spans="2:6" ht="18" customHeight="1" x14ac:dyDescent="0.2">
      <c r="B74" s="50" t="s">
        <v>28</v>
      </c>
      <c r="C74" s="51" t="s">
        <v>29</v>
      </c>
      <c r="D74" s="64">
        <v>83405497.980000004</v>
      </c>
      <c r="E74" s="62">
        <v>67859578.290000007</v>
      </c>
      <c r="F74" s="23">
        <f t="shared" ref="F74" si="6">E74*100/D74</f>
        <v>81.361037261922732</v>
      </c>
    </row>
    <row r="75" spans="2:6" ht="15" customHeight="1" x14ac:dyDescent="0.2">
      <c r="B75" s="50" t="s">
        <v>30</v>
      </c>
      <c r="C75" s="51" t="s">
        <v>31</v>
      </c>
      <c r="D75" s="64">
        <v>108521445.84</v>
      </c>
      <c r="E75" s="62">
        <v>107329415.84</v>
      </c>
      <c r="F75" s="23">
        <f t="shared" ref="F75:F87" si="7">E75*100/D75</f>
        <v>98.901571951264373</v>
      </c>
    </row>
    <row r="76" spans="2:6" ht="15" customHeight="1" x14ac:dyDescent="0.2">
      <c r="B76" s="50" t="s">
        <v>63</v>
      </c>
      <c r="C76" s="51" t="s">
        <v>64</v>
      </c>
      <c r="D76" s="64">
        <v>9858310.3399999999</v>
      </c>
      <c r="E76" s="62">
        <v>9858305.8499999996</v>
      </c>
      <c r="F76" s="23">
        <f t="shared" si="7"/>
        <v>99.999954454669762</v>
      </c>
    </row>
    <row r="77" spans="2:6" ht="15" customHeight="1" x14ac:dyDescent="0.2">
      <c r="B77" s="50" t="s">
        <v>115</v>
      </c>
      <c r="C77" s="51" t="s">
        <v>161</v>
      </c>
      <c r="D77" s="64">
        <v>17558689.66</v>
      </c>
      <c r="E77" s="62">
        <v>17500877.82</v>
      </c>
      <c r="F77" s="23">
        <f t="shared" si="7"/>
        <v>99.670750829820179</v>
      </c>
    </row>
    <row r="78" spans="2:6" ht="15" customHeight="1" x14ac:dyDescent="0.2">
      <c r="B78" s="57" t="s">
        <v>113</v>
      </c>
      <c r="C78" s="36" t="s">
        <v>114</v>
      </c>
      <c r="D78" s="66">
        <f>D79</f>
        <v>4466685.8</v>
      </c>
      <c r="E78" s="65">
        <f>E79</f>
        <v>4466685.8</v>
      </c>
      <c r="F78" s="18">
        <f t="shared" si="7"/>
        <v>100</v>
      </c>
    </row>
    <row r="79" spans="2:6" ht="27" customHeight="1" x14ac:dyDescent="0.2">
      <c r="B79" s="50" t="s">
        <v>159</v>
      </c>
      <c r="C79" s="47" t="s">
        <v>160</v>
      </c>
      <c r="D79" s="60">
        <v>4466685.8</v>
      </c>
      <c r="E79" s="69">
        <v>4466685.8</v>
      </c>
      <c r="F79" s="18">
        <f t="shared" si="7"/>
        <v>100</v>
      </c>
    </row>
    <row r="80" spans="2:6" ht="18.75" customHeight="1" x14ac:dyDescent="0.2">
      <c r="B80" s="52" t="s">
        <v>32</v>
      </c>
      <c r="C80" s="36" t="s">
        <v>33</v>
      </c>
      <c r="D80" s="59">
        <f>D81+D82+D83+D84</f>
        <v>296513362.58000004</v>
      </c>
      <c r="E80" s="59">
        <f>E81+E82+E83+E84</f>
        <v>292835830.80000001</v>
      </c>
      <c r="F80" s="18">
        <f t="shared" si="7"/>
        <v>98.75974163592447</v>
      </c>
    </row>
    <row r="81" spans="2:6" ht="18.75" customHeight="1" x14ac:dyDescent="0.2">
      <c r="B81" s="50" t="s">
        <v>129</v>
      </c>
      <c r="C81" s="47" t="s">
        <v>130</v>
      </c>
      <c r="D81" s="60">
        <v>87200024.260000005</v>
      </c>
      <c r="E81" s="69">
        <v>86089166.730000004</v>
      </c>
      <c r="F81" s="18">
        <f t="shared" si="7"/>
        <v>98.726081168638416</v>
      </c>
    </row>
    <row r="82" spans="2:6" ht="18.75" customHeight="1" x14ac:dyDescent="0.2">
      <c r="B82" s="50" t="s">
        <v>131</v>
      </c>
      <c r="C82" s="47" t="s">
        <v>132</v>
      </c>
      <c r="D82" s="60">
        <v>174978542.84999999</v>
      </c>
      <c r="E82" s="69">
        <v>172524016.15000001</v>
      </c>
      <c r="F82" s="18">
        <f>E82*100/D82</f>
        <v>98.597241318837519</v>
      </c>
    </row>
    <row r="83" spans="2:6" ht="18.75" customHeight="1" x14ac:dyDescent="0.2">
      <c r="B83" s="50" t="s">
        <v>134</v>
      </c>
      <c r="C83" s="47" t="s">
        <v>133</v>
      </c>
      <c r="D83" s="60">
        <v>5270334.47</v>
      </c>
      <c r="E83" s="69">
        <v>5270262.37</v>
      </c>
      <c r="F83" s="18">
        <f t="shared" si="7"/>
        <v>99.998631965382643</v>
      </c>
    </row>
    <row r="84" spans="2:6" ht="18.75" customHeight="1" x14ac:dyDescent="0.2">
      <c r="B84" s="50" t="s">
        <v>135</v>
      </c>
      <c r="C84" s="47" t="s">
        <v>136</v>
      </c>
      <c r="D84" s="60">
        <v>29064461</v>
      </c>
      <c r="E84" s="69">
        <v>28952385.550000001</v>
      </c>
      <c r="F84" s="18">
        <f t="shared" si="7"/>
        <v>99.614390062144963</v>
      </c>
    </row>
    <row r="85" spans="2:6" ht="21" customHeight="1" x14ac:dyDescent="0.2">
      <c r="B85" s="52" t="s">
        <v>34</v>
      </c>
      <c r="C85" s="37" t="s">
        <v>139</v>
      </c>
      <c r="D85" s="59">
        <f>D86+D87</f>
        <v>43035852</v>
      </c>
      <c r="E85" s="59">
        <f>E86+E87</f>
        <v>42958834.18</v>
      </c>
      <c r="F85" s="18">
        <f t="shared" si="7"/>
        <v>99.821038003383777</v>
      </c>
    </row>
    <row r="86" spans="2:6" ht="19.5" customHeight="1" x14ac:dyDescent="0.2">
      <c r="B86" s="35" t="s">
        <v>137</v>
      </c>
      <c r="C86" s="47" t="s">
        <v>140</v>
      </c>
      <c r="D86" s="60">
        <v>33351187</v>
      </c>
      <c r="E86" s="69">
        <v>33349037</v>
      </c>
      <c r="F86" s="18">
        <f t="shared" si="7"/>
        <v>99.99355345283513</v>
      </c>
    </row>
    <row r="87" spans="2:6" ht="30.75" customHeight="1" x14ac:dyDescent="0.2">
      <c r="B87" s="35" t="s">
        <v>138</v>
      </c>
      <c r="C87" s="50" t="s">
        <v>141</v>
      </c>
      <c r="D87" s="60">
        <v>9684665</v>
      </c>
      <c r="E87" s="69">
        <v>9609797.1799999997</v>
      </c>
      <c r="F87" s="18">
        <f t="shared" si="7"/>
        <v>99.226944659417754</v>
      </c>
    </row>
    <row r="88" spans="2:6" ht="16.5" hidden="1" x14ac:dyDescent="0.2">
      <c r="B88" s="52"/>
      <c r="C88" s="37"/>
      <c r="D88" s="59"/>
      <c r="E88" s="59"/>
      <c r="F88" s="18"/>
    </row>
    <row r="89" spans="2:6" ht="15.75" hidden="1" x14ac:dyDescent="0.2">
      <c r="B89" s="98"/>
      <c r="C89" s="98"/>
      <c r="D89" s="64"/>
      <c r="E89" s="62"/>
      <c r="F89" s="21"/>
    </row>
    <row r="90" spans="2:6" ht="17.25" hidden="1" customHeight="1" x14ac:dyDescent="0.2">
      <c r="B90" s="50"/>
      <c r="C90" s="47"/>
      <c r="D90" s="71"/>
      <c r="E90" s="72"/>
      <c r="F90" s="23"/>
    </row>
    <row r="91" spans="2:6" ht="32.25" hidden="1" customHeight="1" x14ac:dyDescent="0.2">
      <c r="B91" s="38"/>
      <c r="C91" s="39"/>
      <c r="D91" s="71"/>
      <c r="E91" s="72"/>
      <c r="F91" s="23"/>
    </row>
    <row r="92" spans="2:6" ht="17.25" customHeight="1" x14ac:dyDescent="0.2">
      <c r="B92" s="52">
        <v>1000</v>
      </c>
      <c r="C92" s="37" t="s">
        <v>35</v>
      </c>
      <c r="D92" s="59">
        <f>D93+D94+D95+D96+D97</f>
        <v>198135341.83000001</v>
      </c>
      <c r="E92" s="61">
        <f>E93+E94+E95+E96+E97</f>
        <v>187341750.13</v>
      </c>
      <c r="F92" s="18">
        <f t="shared" ref="F92:F105" si="8">E92*100/D92</f>
        <v>94.552414728079711</v>
      </c>
    </row>
    <row r="93" spans="2:6" ht="17.25" customHeight="1" x14ac:dyDescent="0.2">
      <c r="B93" s="50" t="s">
        <v>149</v>
      </c>
      <c r="C93" s="47" t="s">
        <v>154</v>
      </c>
      <c r="D93" s="60">
        <v>582960</v>
      </c>
      <c r="E93" s="69">
        <v>500770.83</v>
      </c>
      <c r="F93" s="18">
        <f t="shared" si="8"/>
        <v>85.901404899135443</v>
      </c>
    </row>
    <row r="94" spans="2:6" ht="17.25" customHeight="1" x14ac:dyDescent="0.2">
      <c r="B94" s="50" t="s">
        <v>150</v>
      </c>
      <c r="C94" s="47" t="s">
        <v>155</v>
      </c>
      <c r="D94" s="60">
        <v>20336281.600000001</v>
      </c>
      <c r="E94" s="69">
        <v>20336281.600000001</v>
      </c>
      <c r="F94" s="18">
        <f t="shared" si="8"/>
        <v>100</v>
      </c>
    </row>
    <row r="95" spans="2:6" ht="17.25" customHeight="1" x14ac:dyDescent="0.2">
      <c r="B95" s="50" t="s">
        <v>151</v>
      </c>
      <c r="C95" s="47" t="s">
        <v>156</v>
      </c>
      <c r="D95" s="60">
        <v>154842776.77000001</v>
      </c>
      <c r="E95" s="69">
        <v>144435230.91999999</v>
      </c>
      <c r="F95" s="18">
        <f t="shared" si="8"/>
        <v>93.278636519507032</v>
      </c>
    </row>
    <row r="96" spans="2:6" ht="17.25" customHeight="1" x14ac:dyDescent="0.2">
      <c r="B96" s="50" t="s">
        <v>152</v>
      </c>
      <c r="C96" s="47" t="s">
        <v>157</v>
      </c>
      <c r="D96" s="60">
        <v>13985340</v>
      </c>
      <c r="E96" s="69">
        <v>13681483.32</v>
      </c>
      <c r="F96" s="18">
        <f t="shared" si="8"/>
        <v>97.827320036552564</v>
      </c>
    </row>
    <row r="97" spans="1:7" ht="17.25" customHeight="1" x14ac:dyDescent="0.2">
      <c r="B97" s="50" t="s">
        <v>153</v>
      </c>
      <c r="C97" s="47" t="s">
        <v>158</v>
      </c>
      <c r="D97" s="60">
        <v>8387983.46</v>
      </c>
      <c r="E97" s="69">
        <v>8387983.46</v>
      </c>
      <c r="F97" s="18">
        <f t="shared" si="8"/>
        <v>100</v>
      </c>
    </row>
    <row r="98" spans="1:7" ht="17.25" customHeight="1" x14ac:dyDescent="0.2">
      <c r="B98" s="52" t="s">
        <v>89</v>
      </c>
      <c r="C98" s="37" t="s">
        <v>90</v>
      </c>
      <c r="D98" s="59">
        <f>D99+D100</f>
        <v>3802113</v>
      </c>
      <c r="E98" s="61">
        <f>E99+E100</f>
        <v>3802108.6</v>
      </c>
      <c r="F98" s="18">
        <f t="shared" si="8"/>
        <v>99.999884274875569</v>
      </c>
    </row>
    <row r="99" spans="1:7" ht="16.5" customHeight="1" x14ac:dyDescent="0.2">
      <c r="B99" s="50" t="s">
        <v>142</v>
      </c>
      <c r="C99" s="47" t="s">
        <v>143</v>
      </c>
      <c r="D99" s="60">
        <v>3802113</v>
      </c>
      <c r="E99" s="69">
        <v>3802108.6</v>
      </c>
      <c r="F99" s="18">
        <f t="shared" si="8"/>
        <v>99.999884274875569</v>
      </c>
    </row>
    <row r="100" spans="1:7" ht="17.25" hidden="1" customHeight="1" x14ac:dyDescent="0.2">
      <c r="B100" s="50" t="s">
        <v>144</v>
      </c>
      <c r="C100" s="47" t="s">
        <v>145</v>
      </c>
      <c r="D100" s="60"/>
      <c r="E100" s="69"/>
      <c r="F100" s="18"/>
    </row>
    <row r="101" spans="1:7" ht="17.25" customHeight="1" x14ac:dyDescent="0.2">
      <c r="B101" s="52" t="s">
        <v>91</v>
      </c>
      <c r="C101" s="37" t="s">
        <v>92</v>
      </c>
      <c r="D101" s="59">
        <f>D102</f>
        <v>1209032</v>
      </c>
      <c r="E101" s="61">
        <f>E102</f>
        <v>1117032</v>
      </c>
      <c r="F101" s="18">
        <f t="shared" si="8"/>
        <v>92.390606700236219</v>
      </c>
    </row>
    <row r="102" spans="1:7" ht="17.25" customHeight="1" x14ac:dyDescent="0.2">
      <c r="B102" s="58" t="s">
        <v>146</v>
      </c>
      <c r="C102" s="53" t="s">
        <v>165</v>
      </c>
      <c r="D102" s="73">
        <v>1209032</v>
      </c>
      <c r="E102" s="85">
        <v>1117032</v>
      </c>
      <c r="F102" s="18">
        <f t="shared" si="8"/>
        <v>92.390606700236219</v>
      </c>
    </row>
    <row r="103" spans="1:7" ht="33" x14ac:dyDescent="0.2">
      <c r="B103" s="56" t="s">
        <v>93</v>
      </c>
      <c r="C103" s="42" t="s">
        <v>94</v>
      </c>
      <c r="D103" s="74">
        <f>D104</f>
        <v>4582769.24</v>
      </c>
      <c r="E103" s="75">
        <f>E104</f>
        <v>4582736.74</v>
      </c>
      <c r="F103" s="43">
        <f t="shared" si="8"/>
        <v>99.999290821808856</v>
      </c>
    </row>
    <row r="104" spans="1:7" ht="27" x14ac:dyDescent="0.2">
      <c r="B104" s="50" t="s">
        <v>147</v>
      </c>
      <c r="C104" s="47" t="s">
        <v>148</v>
      </c>
      <c r="D104" s="60">
        <v>4582769.24</v>
      </c>
      <c r="E104" s="69">
        <v>4582736.74</v>
      </c>
      <c r="F104" s="43">
        <f t="shared" si="8"/>
        <v>99.999290821808856</v>
      </c>
    </row>
    <row r="105" spans="1:7" ht="19.5" thickBot="1" x14ac:dyDescent="0.25">
      <c r="B105" s="54"/>
      <c r="C105" s="55" t="s">
        <v>36</v>
      </c>
      <c r="D105" s="76">
        <f>SUM(D55+D62+D63+D67+D72+D80+D85+D88+D92+D98+D101+D103+D78)</f>
        <v>879353722.46000004</v>
      </c>
      <c r="E105" s="76">
        <f>SUM(E55+E62+E63+E67+E72+E80+E85+E88+E92+E98+E101+E103+E78)</f>
        <v>844901266.77999985</v>
      </c>
      <c r="F105" s="18">
        <f t="shared" si="8"/>
        <v>96.082070866360908</v>
      </c>
    </row>
    <row r="106" spans="1:7" ht="16.5" x14ac:dyDescent="0.2">
      <c r="B106" s="44"/>
      <c r="C106" s="45" t="s">
        <v>162</v>
      </c>
      <c r="D106" s="77">
        <f>SUM(D53-D105)</f>
        <v>-87541047.149999976</v>
      </c>
      <c r="E106" s="77">
        <f>SUM(E53-E105)</f>
        <v>-82479428.949999928</v>
      </c>
      <c r="F106" s="25"/>
    </row>
    <row r="107" spans="1:7" ht="23.25" customHeight="1" x14ac:dyDescent="0.2">
      <c r="B107" s="87"/>
      <c r="C107" s="88"/>
      <c r="D107" s="88"/>
      <c r="E107" s="88"/>
      <c r="F107" s="88"/>
    </row>
    <row r="108" spans="1:7" ht="18.75" customHeight="1" x14ac:dyDescent="0.2">
      <c r="A108" s="89"/>
      <c r="B108" s="89"/>
      <c r="C108" s="89"/>
      <c r="D108" s="89"/>
      <c r="E108" s="89"/>
      <c r="F108" s="89"/>
      <c r="G108" s="89"/>
    </row>
    <row r="109" spans="1:7" ht="42.75" customHeight="1" x14ac:dyDescent="0.2">
      <c r="A109" s="4"/>
      <c r="B109" s="9"/>
      <c r="C109" s="10"/>
      <c r="D109" s="11"/>
      <c r="E109" s="15"/>
      <c r="F109" s="11"/>
    </row>
    <row r="110" spans="1:7" x14ac:dyDescent="0.2">
      <c r="A110" s="4"/>
      <c r="B110" s="9"/>
      <c r="C110" s="10"/>
      <c r="D110" s="11"/>
      <c r="E110" s="15"/>
      <c r="F110" s="11"/>
    </row>
    <row r="111" spans="1:7" x14ac:dyDescent="0.2">
      <c r="A111" s="4"/>
      <c r="B111" s="9"/>
      <c r="C111" s="10"/>
      <c r="D111" s="11"/>
      <c r="E111" s="15"/>
      <c r="F111" s="11"/>
    </row>
    <row r="112" spans="1:7" ht="15" x14ac:dyDescent="0.2">
      <c r="A112" s="4"/>
      <c r="B112" s="17"/>
      <c r="C112" s="17"/>
      <c r="D112" s="17"/>
      <c r="E112" s="17"/>
      <c r="F112" s="17"/>
    </row>
    <row r="113" spans="1:7" ht="15" x14ac:dyDescent="0.2">
      <c r="A113" s="4"/>
      <c r="B113" s="12"/>
      <c r="C113" s="13"/>
      <c r="D113" s="14"/>
      <c r="E113" s="16"/>
      <c r="F113" s="14"/>
      <c r="G113" s="14"/>
    </row>
    <row r="114" spans="1:7" x14ac:dyDescent="0.2">
      <c r="A114" s="4"/>
      <c r="B114" s="6"/>
      <c r="C114" s="6"/>
    </row>
    <row r="115" spans="1:7" x14ac:dyDescent="0.2">
      <c r="A115" s="4"/>
      <c r="C115" s="8"/>
    </row>
    <row r="116" spans="1:7" x14ac:dyDescent="0.2">
      <c r="A116" s="4"/>
    </row>
    <row r="117" spans="1:7" x14ac:dyDescent="0.2">
      <c r="A117" s="4"/>
    </row>
    <row r="119" spans="1:7" ht="18.75" customHeight="1" x14ac:dyDescent="0.2"/>
    <row r="120" spans="1:7" ht="25.5" customHeight="1" x14ac:dyDescent="0.2">
      <c r="A120" s="7"/>
    </row>
    <row r="122" spans="1:7" x14ac:dyDescent="0.2">
      <c r="C122" s="5"/>
    </row>
    <row r="123" spans="1:7" x14ac:dyDescent="0.2">
      <c r="C123" s="5"/>
    </row>
    <row r="124" spans="1:7" x14ac:dyDescent="0.2">
      <c r="C124" s="5"/>
    </row>
    <row r="125" spans="1:7" x14ac:dyDescent="0.2">
      <c r="C125" s="5"/>
    </row>
    <row r="126" spans="1:7" x14ac:dyDescent="0.2">
      <c r="C126" s="5"/>
    </row>
    <row r="127" spans="1:7" x14ac:dyDescent="0.2">
      <c r="C127" s="5"/>
    </row>
    <row r="128" spans="1:7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</sheetData>
  <mergeCells count="11">
    <mergeCell ref="B107:F107"/>
    <mergeCell ref="A108:G108"/>
    <mergeCell ref="B2:F3"/>
    <mergeCell ref="B4:C5"/>
    <mergeCell ref="F4:F5"/>
    <mergeCell ref="B73:C73"/>
    <mergeCell ref="B89:C89"/>
    <mergeCell ref="D4:D5"/>
    <mergeCell ref="E4:E5"/>
    <mergeCell ref="B6:F6"/>
    <mergeCell ref="B54:F54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>
      <selection activeCell="C2" sqref="C2"/>
    </sheetView>
  </sheetViews>
  <sheetFormatPr defaultRowHeight="12.75" x14ac:dyDescent="0.2"/>
  <sheetData>
    <row r="3" spans="2:3" x14ac:dyDescent="0.2">
      <c r="B3">
        <v>399.17599999999999</v>
      </c>
      <c r="C3">
        <v>0</v>
      </c>
    </row>
    <row r="4" spans="2:3" x14ac:dyDescent="0.2">
      <c r="B4">
        <v>60</v>
      </c>
      <c r="C4">
        <v>0</v>
      </c>
    </row>
    <row r="5" spans="2:3" x14ac:dyDescent="0.2">
      <c r="B5">
        <v>2066.5639999999999</v>
      </c>
      <c r="C5">
        <v>0</v>
      </c>
    </row>
    <row r="6" spans="2:3" x14ac:dyDescent="0.2">
      <c r="B6">
        <v>875.95</v>
      </c>
      <c r="C6">
        <v>0</v>
      </c>
    </row>
    <row r="7" spans="2:3" x14ac:dyDescent="0.2">
      <c r="B7">
        <v>396.87</v>
      </c>
      <c r="C7">
        <v>0</v>
      </c>
    </row>
    <row r="8" spans="2:3" x14ac:dyDescent="0.2">
      <c r="B8">
        <v>43.9</v>
      </c>
      <c r="C8">
        <v>0</v>
      </c>
    </row>
    <row r="9" spans="2:3" x14ac:dyDescent="0.2">
      <c r="B9">
        <f>SUM(B3:B8)</f>
        <v>3842.4599999999996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2014-12-10T07:44:14Z</cp:lastPrinted>
  <dcterms:created xsi:type="dcterms:W3CDTF">2005-02-24T04:25:28Z</dcterms:created>
  <dcterms:modified xsi:type="dcterms:W3CDTF">2015-01-27T11:42:40Z</dcterms:modified>
</cp:coreProperties>
</file>