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465" windowWidth="10860" windowHeight="5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4" i="1" l="1"/>
  <c r="F55" i="1"/>
  <c r="F54" i="1"/>
  <c r="F53" i="1"/>
  <c r="F52" i="1"/>
  <c r="F51" i="1"/>
  <c r="E50" i="1"/>
  <c r="F50" i="1" s="1"/>
  <c r="D50" i="1"/>
  <c r="E49" i="1"/>
  <c r="F49" i="1" s="1"/>
  <c r="D49" i="1"/>
  <c r="E48" i="1"/>
  <c r="F48" i="1" s="1"/>
  <c r="D48" i="1"/>
  <c r="E46" i="1"/>
  <c r="D46" i="1"/>
  <c r="E44" i="1"/>
  <c r="D44" i="1"/>
  <c r="F43" i="1"/>
  <c r="F42" i="1"/>
  <c r="F41" i="1"/>
  <c r="F40" i="1"/>
  <c r="E39" i="1"/>
  <c r="F39" i="1" s="1"/>
  <c r="D39" i="1"/>
  <c r="F38" i="1"/>
  <c r="F37" i="1"/>
  <c r="E36" i="1"/>
  <c r="F36" i="1" s="1"/>
  <c r="D36" i="1"/>
  <c r="F35" i="1"/>
  <c r="F34" i="1"/>
  <c r="F33" i="1"/>
  <c r="F32" i="1"/>
  <c r="E31" i="1"/>
  <c r="F31" i="1" s="1"/>
  <c r="D31" i="1"/>
  <c r="F30" i="1"/>
  <c r="F29" i="1"/>
  <c r="F28" i="1"/>
  <c r="F27" i="1"/>
  <c r="E26" i="1"/>
  <c r="F26" i="1" s="1"/>
  <c r="D26" i="1"/>
  <c r="F24" i="1"/>
  <c r="F23" i="1"/>
  <c r="E22" i="1"/>
  <c r="F22" i="1" s="1"/>
  <c r="D22" i="1"/>
  <c r="F20" i="1"/>
  <c r="E19" i="1"/>
  <c r="F19" i="1" s="1"/>
  <c r="D19" i="1"/>
  <c r="F18" i="1"/>
  <c r="F17" i="1"/>
  <c r="E16" i="1"/>
  <c r="F16" i="1" s="1"/>
  <c r="D16" i="1"/>
  <c r="F14" i="1"/>
  <c r="F13" i="1"/>
  <c r="F12" i="1"/>
  <c r="E11" i="1"/>
  <c r="F11" i="1" s="1"/>
  <c r="D11" i="1"/>
  <c r="F10" i="1"/>
  <c r="E8" i="1"/>
  <c r="F8" i="1" s="1"/>
  <c r="D8" i="1"/>
  <c r="E7" i="1"/>
  <c r="F7" i="1" s="1"/>
  <c r="D7" i="1"/>
  <c r="E6" i="1"/>
  <c r="E58" i="1" s="1"/>
  <c r="D6" i="1"/>
  <c r="D58" i="1" s="1"/>
  <c r="F58" i="1" l="1"/>
  <c r="F6" i="1"/>
  <c r="E76" i="1"/>
  <c r="E99" i="1" l="1"/>
  <c r="D99" i="1"/>
  <c r="E101" i="1"/>
  <c r="F101" i="1" s="1"/>
  <c r="D101" i="1"/>
  <c r="F100" i="1"/>
  <c r="E97" i="1"/>
  <c r="D97" i="1"/>
  <c r="F98" i="1"/>
  <c r="F96" i="1"/>
  <c r="F95" i="1"/>
  <c r="F94" i="1"/>
  <c r="F93" i="1"/>
  <c r="F92" i="1"/>
  <c r="E91" i="1"/>
  <c r="D91" i="1"/>
  <c r="F90" i="1"/>
  <c r="F89" i="1"/>
  <c r="E88" i="1"/>
  <c r="D88" i="1"/>
  <c r="F88" i="1" s="1"/>
  <c r="F67" i="1"/>
  <c r="F66" i="1"/>
  <c r="F65" i="1"/>
  <c r="F64" i="1"/>
  <c r="F63" i="1"/>
  <c r="F62" i="1"/>
  <c r="F61" i="1"/>
  <c r="F87" i="1"/>
  <c r="F86" i="1"/>
  <c r="F85" i="1"/>
  <c r="F84" i="1"/>
  <c r="E83" i="1"/>
  <c r="D83" i="1"/>
  <c r="E60" i="1"/>
  <c r="D60" i="1"/>
  <c r="E70" i="1" l="1"/>
  <c r="E103" i="1"/>
  <c r="D70" i="1"/>
  <c r="D76" i="1"/>
  <c r="D103" i="1" s="1"/>
  <c r="D104" i="1" s="1"/>
  <c r="F78" i="1"/>
  <c r="F79" i="1"/>
  <c r="F74" i="1"/>
  <c r="F102" i="1"/>
  <c r="F99" i="1"/>
  <c r="F97" i="1"/>
  <c r="F75" i="1"/>
  <c r="F80" i="1"/>
  <c r="F91" i="1"/>
  <c r="F83" i="1"/>
  <c r="F76" i="1"/>
  <c r="F73" i="1"/>
  <c r="F70" i="1"/>
  <c r="F60" i="1"/>
  <c r="B9" i="2"/>
  <c r="F103" i="1" l="1"/>
</calcChain>
</file>

<file path=xl/sharedStrings.xml><?xml version="1.0" encoding="utf-8"?>
<sst xmlns="http://schemas.openxmlformats.org/spreadsheetml/2006/main" count="189" uniqueCount="185">
  <si>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</si>
  <si>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</si>
  <si>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</si>
  <si>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факт. исполнен. к плану года, %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</si>
  <si>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</si>
  <si>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</si>
  <si>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</si>
  <si>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</si>
  <si>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</si>
  <si>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</si>
  <si>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</si>
  <si>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</si>
  <si>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</si>
  <si>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</si>
  <si>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</si>
  <si>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1 09 00000 00 0000 000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</si>
  <si>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</si>
  <si>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</si>
  <si>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Прочие неналоговые доходы местных бюджетов</t>
  </si>
  <si>
    <t>2 00 00000 00 0000 000</t>
  </si>
  <si>
    <t>Дотации от других бюджетов бюджетной системы Российской Федерации</t>
  </si>
  <si>
    <t>0100</t>
  </si>
  <si>
    <t>ОБЩЕГОСУДАРСТВЕННЫЕ ВОПРОСЫ</t>
  </si>
  <si>
    <t>0400</t>
  </si>
  <si>
    <r>
      <t>Национальная</t>
    </r>
    <r>
      <rPr>
        <sz val="12"/>
        <rFont val="Courier New"/>
        <family val="3"/>
      </rPr>
      <t xml:space="preserve"> </t>
    </r>
    <r>
      <rPr>
        <b/>
        <sz val="12"/>
        <rFont val="Courier New"/>
        <family val="3"/>
      </rPr>
      <t>экономика</t>
    </r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</si>
  <si>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</si>
  <si>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</si>
  <si>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</si>
  <si>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</si>
  <si>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</si>
  <si>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</si>
  <si>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</si>
  <si>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</si>
  <si>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</si>
  <si>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</si>
  <si>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</si>
  <si>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Культура, кинематография и средства массовой информации</t>
  </si>
  <si>
    <t>Социальная политика</t>
  </si>
  <si>
    <r>
      <t>ВСЕГО РАСХОДОВ</t>
    </r>
    <r>
      <rPr>
        <sz val="9"/>
        <rFont val="Courier New"/>
        <family val="3"/>
      </rPr>
      <t>:</t>
    </r>
  </si>
  <si>
    <t>Превышение доходов над расходами  (профицит +; дефицит -)</t>
  </si>
  <si>
    <t xml:space="preserve">Единый налог на вмененный доход для определенных видов деятельности 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</si>
  <si>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</si>
  <si>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</si>
  <si>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</si>
  <si>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</si>
  <si>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2 02 01000 00 0000 151</t>
  </si>
  <si>
    <t>2 02 02000 00 0000 151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</si>
  <si>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</si>
  <si>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</si>
  <si>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</si>
  <si>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</si>
  <si>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1 15 00000 00 0000 000    </t>
  </si>
  <si>
    <t>АДМИНИСТРАТИВНЫЕ ПЛАТЕЖИ И СБОРЫ</t>
  </si>
  <si>
    <t xml:space="preserve">1 06 06000 00 0000 110 </t>
  </si>
  <si>
    <t>2 02 01001 00 0000 151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</si>
  <si>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</si>
  <si>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</si>
  <si>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</si>
  <si>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</si>
  <si>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1 17 00000 00 0000 000</t>
  </si>
  <si>
    <t>Налоговые и неналоговые доходы</t>
  </si>
  <si>
    <t>2 02 03000 00 0000 151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</si>
  <si>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</si>
  <si>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</si>
  <si>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</si>
  <si>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</si>
  <si>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</si>
  <si>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2 02 01003 00 0000 151</t>
  </si>
  <si>
    <t>0412</t>
  </si>
  <si>
    <t>Другие вопросы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</si>
  <si>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</si>
  <si>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</si>
  <si>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Безвозмездные поступления от бюджетов других уровней</t>
  </si>
  <si>
    <t>Доходы от перечисления части прибыли, остающейся после уплаты налогов и иных обязательных платежей</t>
  </si>
  <si>
    <t>1 11 05000 00 0000 120</t>
  </si>
  <si>
    <t>1 11 07000 00 0000 120</t>
  </si>
  <si>
    <t>1 11 09000 00 0000 120</t>
  </si>
  <si>
    <t>1 13 00000 00 0000 000</t>
  </si>
  <si>
    <t>1 17 01000 00 0000 000</t>
  </si>
  <si>
    <t>1 17 05000 00 0000 000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</si>
  <si>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</si>
  <si>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</si>
  <si>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</si>
  <si>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</si>
  <si>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</si>
  <si>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</si>
  <si>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</si>
  <si>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</si>
  <si>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</si>
  <si>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</si>
  <si>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</si>
  <si>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</si>
  <si>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</si>
  <si>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2 19 04000 04 0000 151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</si>
  <si>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</si>
  <si>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</si>
  <si>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</si>
  <si>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1 08 07150 01 0000 110</t>
  </si>
  <si>
    <t>Государственная пошлина за выдачу разрешения на установку рекламной конструкции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</si>
  <si>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</si>
  <si>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</si>
  <si>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</si>
  <si>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</t>
  </si>
  <si>
    <t>1 12 01030 01 0000 120</t>
  </si>
  <si>
    <t>Плата за выбросы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</si>
  <si>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</si>
  <si>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</si>
  <si>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</si>
  <si>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</si>
  <si>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</si>
  <si>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</si>
  <si>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Дорожное хозяйство</t>
  </si>
  <si>
    <t>0505</t>
  </si>
  <si>
    <t>Руководитель финансового управления администрации г.Енисейска                                           Ш.Г.Исмагилов</t>
  </si>
  <si>
    <t>АКЦИЗЫ ПО ПОДАКЦИЗНЫМ ТОВАРАМ (ПРОДУКТАМ), ПРОИЗВОДИМЫМ НА ТЕРРИТОРИИ РФ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</si>
  <si>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</si>
  <si>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</si>
  <si>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</si>
  <si>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</si>
  <si>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</si>
  <si>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</si>
  <si>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1 03 02250 01 0000 110</t>
  </si>
  <si>
    <t>1 03 02260 01 0000 110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</si>
  <si>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</si>
  <si>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</si>
  <si>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</si>
  <si>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</si>
  <si>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возврат дебеторской задолженности</t>
  </si>
  <si>
    <t>2 02 04000 00 0000 151</t>
  </si>
  <si>
    <t>Иные межбюджетные трансферты</t>
  </si>
  <si>
    <t>Другие вопросы в области ЖКХ</t>
  </si>
  <si>
    <t>тыс.руб.</t>
  </si>
  <si>
    <t>0102</t>
  </si>
  <si>
    <t>функционирование высшего должностного лица</t>
  </si>
  <si>
    <t>0103</t>
  </si>
  <si>
    <t>функционирование законодательных органов власти</t>
  </si>
  <si>
    <t>0104</t>
  </si>
  <si>
    <t>функционирование органов исполнительной власти</t>
  </si>
  <si>
    <t>0106</t>
  </si>
  <si>
    <t>обеспечение деятельности финансовых, налоговых и таможенных органов и органов надзора</t>
  </si>
  <si>
    <t>0113</t>
  </si>
  <si>
    <t>другие общегосударственные вопросы</t>
  </si>
  <si>
    <t>0107</t>
  </si>
  <si>
    <t>0111</t>
  </si>
  <si>
    <t>Обеспечение проведения выборов и референдумов</t>
  </si>
  <si>
    <t>Резервные фонды</t>
  </si>
  <si>
    <t>0701</t>
  </si>
  <si>
    <t>0702</t>
  </si>
  <si>
    <t>0707</t>
  </si>
  <si>
    <t>0709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</si>
  <si>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</si>
  <si>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</si>
  <si>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</si>
  <si>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</si>
  <si>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0801</t>
  </si>
  <si>
    <t>0804</t>
  </si>
  <si>
    <t>Культура</t>
  </si>
  <si>
    <t>Другие вопросы в области культуры и кинематографии</t>
  </si>
  <si>
    <t>1001</t>
  </si>
  <si>
    <t>1002</t>
  </si>
  <si>
    <t>1003</t>
  </si>
  <si>
    <t>1004</t>
  </si>
  <si>
    <t>1006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</si>
  <si>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</si>
  <si>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</si>
  <si>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</si>
  <si>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</si>
  <si>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</si>
  <si>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1101</t>
  </si>
  <si>
    <t>Физическая культура</t>
  </si>
  <si>
    <t>1204</t>
  </si>
  <si>
    <t>1301</t>
  </si>
  <si>
    <t>Обслуживание внутреннего государственного и муниципального долга</t>
  </si>
  <si>
    <t>Другие вопросы в области средств массовой информации</t>
  </si>
  <si>
    <t>св.100</t>
  </si>
  <si>
    <t>ЗАДОЛЖЕННОСТЬ И ПЕРЕРАСЧЕТЫ ПО ОТМЕНЕННЫМ НАЛОГАМ, СБОРАМ И ИНЫМ ОБЯЗАТЕЛЬНЫМ ПЛАТЕЖАМ</t>
  </si>
  <si>
    <t>Доходы, получаемые в виде арендной платы за земельные участки</t>
  </si>
  <si>
    <t>Доходы от сдачи в аренду имущества, составляющего казну городских округов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</si>
  <si>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(соцнайм)</t>
  </si>
  <si>
    <t>1 13 02994 04 0000 130</t>
  </si>
  <si>
    <t>Прочие доходы от компенсации затрат бюджетов городских округов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</si>
  <si>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</si>
  <si>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</si>
  <si>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r>
      <t>ОТЧЕТ ОБ ИСПОЛНЕНИИ БЮДЖЕТА МУНИЦИПАЛЬНОГО ОБРАЗОВАНИЯ  г.Енисейска</t>
    </r>
    <r>
      <rPr>
        <b/>
        <sz val="11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на 01.04.2015 г.</t>
    </r>
  </si>
  <si>
    <t>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</si>
</sst>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Courier New"/>
      <family val="3"/>
    </font>
    <font>
      <b/>
      <sz val="12"/>
      <name val="Courier New"/>
      <family val="3"/>
    </font>
    <font>
      <sz val="9"/>
      <name val="Courier New"/>
      <family val="3"/>
    </font>
    <font>
      <sz val="12"/>
      <name val="Courier New"/>
      <family val="3"/>
    </font>
    <font>
      <i/>
      <sz val="11"/>
      <name val="Courier New"/>
      <family val="3"/>
    </font>
    <font>
      <b/>
      <i/>
      <sz val="9"/>
      <name val="Courier New"/>
      <family val="3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Courier New"/>
      <family val="3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Courier New"/>
      <family val="3"/>
      <charset val="204"/>
    </font>
    <font>
      <sz val="10"/>
      <name val="Arial Cyr"/>
      <charset val="204"/>
    </font>
    <font>
      <sz val="8"/>
      <name val="Courier New"/>
      <family val="3"/>
      <charset val="204"/>
    </font>
    <font>
      <b/>
      <sz val="8"/>
      <name val="Courier New"/>
      <family val="3"/>
      <charset val="204"/>
    </font>
    <font>
      <b/>
      <sz val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06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1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49" fontId="14" fillId="0" borderId="0" xfId="0" applyNumberFormat="1" applyFont="1" applyBorder="1"/>
    <xf numFmtId="0" fontId="18" fillId="0" borderId="0" xfId="0" applyFont="1" applyBorder="1" applyAlignment="1">
      <alignment horizontal="left" wrapText="1"/>
    </xf>
    <xf numFmtId="0" fontId="14" fillId="0" borderId="0" xfId="0" applyFont="1" applyBorder="1"/>
    <xf numFmtId="49" fontId="20" fillId="0" borderId="0" xfId="0" applyNumberFormat="1" applyFont="1" applyBorder="1"/>
    <xf numFmtId="0" fontId="20" fillId="0" borderId="0" xfId="0" applyFont="1" applyAlignment="1">
      <alignment horizontal="center"/>
    </xf>
    <xf numFmtId="0" fontId="20" fillId="0" borderId="0" xfId="0" applyFont="1" applyBorder="1"/>
    <xf numFmtId="0" fontId="14" fillId="0" borderId="0" xfId="0" applyFont="1" applyFill="1" applyBorder="1"/>
    <xf numFmtId="0" fontId="20" fillId="0" borderId="0" xfId="0" applyFont="1" applyFill="1"/>
    <xf numFmtId="0" fontId="20" fillId="0" borderId="0" xfId="0" applyFont="1" applyBorder="1" applyAlignment="1"/>
    <xf numFmtId="164" fontId="2" fillId="0" borderId="1" xfId="0" applyNumberFormat="1" applyFont="1" applyBorder="1"/>
    <xf numFmtId="164" fontId="0" fillId="0" borderId="1" xfId="0" applyNumberFormat="1" applyFill="1" applyBorder="1"/>
    <xf numFmtId="164" fontId="19" fillId="0" borderId="1" xfId="0" applyNumberFormat="1" applyFont="1" applyBorder="1"/>
    <xf numFmtId="164" fontId="2" fillId="0" borderId="1" xfId="0" applyNumberFormat="1" applyFont="1" applyFill="1" applyBorder="1"/>
    <xf numFmtId="164" fontId="1" fillId="0" borderId="1" xfId="0" applyNumberFormat="1" applyFont="1" applyFill="1" applyBorder="1"/>
    <xf numFmtId="164" fontId="0" fillId="0" borderId="1" xfId="0" applyNumberFormat="1" applyBorder="1"/>
    <xf numFmtId="164" fontId="16" fillId="0" borderId="1" xfId="0" applyNumberFormat="1" applyFont="1" applyFill="1" applyBorder="1"/>
    <xf numFmtId="164" fontId="16" fillId="0" borderId="1" xfId="0" applyNumberFormat="1" applyFont="1" applyBorder="1"/>
    <xf numFmtId="164" fontId="1" fillId="0" borderId="1" xfId="0" applyNumberFormat="1" applyFont="1" applyBorder="1"/>
    <xf numFmtId="164" fontId="16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vertical="top" wrapText="1"/>
    </xf>
    <xf numFmtId="164" fontId="2" fillId="0" borderId="3" xfId="0" applyNumberFormat="1" applyFont="1" applyBorder="1"/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5" fillId="0" borderId="1" xfId="1" applyFont="1" applyBorder="1" applyAlignment="1">
      <alignment horizontal="justify"/>
    </xf>
    <xf numFmtId="0" fontId="6" fillId="0" borderId="1" xfId="0" applyFont="1" applyFill="1" applyBorder="1" applyAlignment="1">
      <alignment vertical="top" wrapText="1"/>
    </xf>
    <xf numFmtId="0" fontId="24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justify" vertical="top" wrapText="1"/>
    </xf>
    <xf numFmtId="0" fontId="2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right"/>
    </xf>
    <xf numFmtId="0" fontId="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0" fontId="15" fillId="0" borderId="4" xfId="0" applyFont="1" applyBorder="1" applyAlignment="1">
      <alignment vertical="top" wrapText="1"/>
    </xf>
    <xf numFmtId="164" fontId="2" fillId="0" borderId="4" xfId="0" applyNumberFormat="1" applyFont="1" applyBorder="1"/>
    <xf numFmtId="164" fontId="2" fillId="0" borderId="5" xfId="0" applyNumberFormat="1" applyFont="1" applyBorder="1"/>
    <xf numFmtId="49" fontId="9" fillId="0" borderId="3" xfId="0" applyNumberFormat="1" applyFont="1" applyBorder="1" applyAlignment="1">
      <alignment horizontal="justify" vertical="top" wrapText="1"/>
    </xf>
    <xf numFmtId="0" fontId="25" fillId="0" borderId="3" xfId="0" applyFont="1" applyBorder="1" applyAlignment="1">
      <alignment horizontal="left" wrapText="1"/>
    </xf>
    <xf numFmtId="164" fontId="0" fillId="0" borderId="3" xfId="0" applyNumberFormat="1" applyFill="1" applyBorder="1"/>
    <xf numFmtId="49" fontId="9" fillId="0" borderId="2" xfId="0" applyNumberFormat="1" applyFont="1" applyBorder="1" applyAlignment="1">
      <alignment horizontal="justify" vertical="top" wrapText="1"/>
    </xf>
    <xf numFmtId="164" fontId="0" fillId="2" borderId="1" xfId="0" applyNumberFormat="1" applyFill="1" applyBorder="1"/>
    <xf numFmtId="164" fontId="16" fillId="2" borderId="1" xfId="0" applyNumberFormat="1" applyFont="1" applyFill="1" applyBorder="1"/>
    <xf numFmtId="164" fontId="2" fillId="2" borderId="1" xfId="0" applyNumberFormat="1" applyFont="1" applyFill="1" applyBorder="1"/>
    <xf numFmtId="0" fontId="6" fillId="0" borderId="7" xfId="0" applyFont="1" applyBorder="1" applyAlignment="1">
      <alignment vertical="top" wrapText="1"/>
    </xf>
    <xf numFmtId="164" fontId="28" fillId="0" borderId="1" xfId="0" applyNumberFormat="1" applyFont="1" applyBorder="1"/>
    <xf numFmtId="49" fontId="27" fillId="0" borderId="1" xfId="0" applyNumberFormat="1" applyFont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 wrapText="1"/>
    </xf>
    <xf numFmtId="49" fontId="29" fillId="0" borderId="1" xfId="0" applyNumberFormat="1" applyFont="1" applyBorder="1" applyAlignment="1">
      <alignment horizontal="justify" vertical="top" wrapText="1"/>
    </xf>
    <xf numFmtId="0" fontId="29" fillId="0" borderId="1" xfId="0" applyFont="1" applyBorder="1" applyAlignment="1">
      <alignment horizontal="justify" vertical="top" wrapText="1"/>
    </xf>
    <xf numFmtId="49" fontId="30" fillId="0" borderId="1" xfId="0" applyNumberFormat="1" applyFont="1" applyBorder="1" applyAlignment="1">
      <alignment horizontal="justify" vertical="top" wrapText="1"/>
    </xf>
    <xf numFmtId="164" fontId="0" fillId="0" borderId="1" xfId="0" applyNumberFormat="1" applyFont="1" applyBorder="1"/>
    <xf numFmtId="164" fontId="0" fillId="0" borderId="1" xfId="0" applyNumberFormat="1" applyFont="1" applyFill="1" applyBorder="1"/>
    <xf numFmtId="49" fontId="29" fillId="0" borderId="1" xfId="0" applyNumberFormat="1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left" vertical="top" wrapText="1"/>
    </xf>
    <xf numFmtId="164" fontId="0" fillId="2" borderId="1" xfId="0" applyNumberFormat="1" applyFont="1" applyFill="1" applyBorder="1"/>
    <xf numFmtId="0" fontId="31" fillId="0" borderId="1" xfId="0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justify" vertical="top" wrapText="1"/>
    </xf>
    <xf numFmtId="0" fontId="9" fillId="0" borderId="6" xfId="0" applyFont="1" applyBorder="1" applyAlignment="1">
      <alignment horizontal="left" vertical="top" wrapText="1"/>
    </xf>
    <xf numFmtId="164" fontId="2" fillId="0" borderId="6" xfId="0" applyNumberFormat="1" applyFont="1" applyBorder="1"/>
    <xf numFmtId="164" fontId="2" fillId="0" borderId="6" xfId="0" applyNumberFormat="1" applyFont="1" applyFill="1" applyBorder="1"/>
    <xf numFmtId="0" fontId="29" fillId="0" borderId="6" xfId="0" applyFont="1" applyBorder="1" applyAlignment="1">
      <alignment horizontal="left" vertical="top" wrapText="1"/>
    </xf>
    <xf numFmtId="49" fontId="31" fillId="0" borderId="6" xfId="0" applyNumberFormat="1" applyFont="1" applyBorder="1" applyAlignment="1">
      <alignment horizontal="justify" vertical="top" wrapText="1"/>
    </xf>
    <xf numFmtId="49" fontId="29" fillId="0" borderId="6" xfId="0" applyNumberFormat="1" applyFont="1" applyBorder="1" applyAlignment="1">
      <alignment horizontal="justify" vertical="top" wrapText="1"/>
    </xf>
    <xf numFmtId="164" fontId="0" fillId="0" borderId="6" xfId="0" applyNumberFormat="1" applyFont="1" applyBorder="1"/>
    <xf numFmtId="164" fontId="0" fillId="0" borderId="6" xfId="0" applyNumberFormat="1" applyFont="1" applyFill="1" applyBorder="1"/>
    <xf numFmtId="0" fontId="25" fillId="0" borderId="1" xfId="0" applyFont="1" applyBorder="1"/>
    <xf numFmtId="0" fontId="22" fillId="0" borderId="4" xfId="0" applyFont="1" applyBorder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49" fontId="10" fillId="0" borderId="8" xfId="0" applyNumberFormat="1" applyFont="1" applyBorder="1" applyAlignment="1">
      <alignment horizontal="justify" wrapText="1"/>
    </xf>
    <xf numFmtId="0" fontId="17" fillId="0" borderId="8" xfId="0" applyFont="1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49" fontId="31" fillId="0" borderId="1" xfId="0" applyNumberFormat="1" applyFont="1" applyBorder="1" applyAlignment="1">
      <alignment horizontal="justify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view="pageBreakPreview" topLeftCell="A92" zoomScaleNormal="75" workbookViewId="0">
      <selection activeCell="A106" sqref="A106:G106"/>
    </sheetView>
  </sheetViews>
  <sheetFormatPr defaultRowHeight="12.75" x14ac:dyDescent="0.2"/>
  <cols>
    <col min="1" max="1" width="13.7109375" customWidth="1"/>
    <col min="2" max="2" width="17.85546875" customWidth="1"/>
    <col min="3" max="3" width="50.42578125" customWidth="1"/>
    <col min="4" max="4" width="12.85546875" customWidth="1"/>
    <col min="5" max="5" width="14.5703125" style="3" customWidth="1"/>
    <col min="6" max="6" width="13.140625" customWidth="1"/>
    <col min="9" max="9" width="24.7109375" style="3" customWidth="1"/>
  </cols>
  <sheetData>
    <row r="1" spans="1:7" x14ac:dyDescent="0.2">
      <c r="F1" s="1"/>
    </row>
    <row r="2" spans="1:7" x14ac:dyDescent="0.2">
      <c r="B2" s="89" t="s">
        <v>183</v>
      </c>
      <c r="C2" s="90"/>
      <c r="D2" s="90"/>
      <c r="E2" s="90"/>
      <c r="F2" s="90"/>
    </row>
    <row r="3" spans="1:7" ht="21.75" customHeight="1" thickBot="1" x14ac:dyDescent="0.25">
      <c r="B3" s="90"/>
      <c r="C3" s="90"/>
      <c r="D3" s="90"/>
      <c r="E3" s="90"/>
      <c r="F3" s="90"/>
      <c r="G3" t="s">
        <v>131</v>
      </c>
    </row>
    <row r="4" spans="1:7" ht="12.75" customHeight="1" x14ac:dyDescent="0.2">
      <c r="A4" s="2"/>
      <c r="B4" s="91" t="s">
        <v>0</v>
      </c>
      <c r="C4" s="92"/>
      <c r="D4" s="98" t="s">
        <v>1</v>
      </c>
      <c r="E4" s="100" t="s">
        <v>2</v>
      </c>
      <c r="F4" s="95" t="s">
        <v>3</v>
      </c>
    </row>
    <row r="5" spans="1:7" ht="13.5" thickBot="1" x14ac:dyDescent="0.25">
      <c r="A5" s="2"/>
      <c r="B5" s="93"/>
      <c r="C5" s="94"/>
      <c r="D5" s="99"/>
      <c r="E5" s="101"/>
      <c r="F5" s="96"/>
    </row>
    <row r="6" spans="1:7" ht="19.5" customHeight="1" x14ac:dyDescent="0.2">
      <c r="B6" s="46"/>
      <c r="C6" s="47" t="s">
        <v>5</v>
      </c>
      <c r="D6" s="29">
        <f>SUM(D8+D16+D19+D22+D25+D26+D31+D39+D42+D43+D44+D48+D36+D11)</f>
        <v>826820.09999999986</v>
      </c>
      <c r="E6" s="29">
        <f>SUM(E8+E16+E19+E22+E25+E26+E31+E39+E42+E43+E44+E48+E36+E11)</f>
        <v>128256.50000000001</v>
      </c>
      <c r="F6" s="29">
        <f t="shared" ref="F6:F28" si="0">E6*100/D6</f>
        <v>15.512020087561979</v>
      </c>
    </row>
    <row r="7" spans="1:7" ht="14.25" customHeight="1" x14ac:dyDescent="0.2">
      <c r="B7" s="30" t="s">
        <v>4</v>
      </c>
      <c r="C7" s="32" t="s">
        <v>60</v>
      </c>
      <c r="D7" s="18">
        <f>SUM(D8+D16+D19+D22+D25+D26+D31+D39+D42+D43+D44+D36+D11)</f>
        <v>172368.8</v>
      </c>
      <c r="E7" s="18">
        <f>SUM(E8+E16+E19+E22+E25+E26+E31+E39+E42+E43+E44+E36+E11)</f>
        <v>36064.899999999994</v>
      </c>
      <c r="F7" s="18">
        <f t="shared" si="0"/>
        <v>20.923102092722115</v>
      </c>
    </row>
    <row r="8" spans="1:7" ht="15.75" customHeight="1" x14ac:dyDescent="0.2">
      <c r="B8" s="30" t="s">
        <v>47</v>
      </c>
      <c r="C8" s="33" t="s">
        <v>96</v>
      </c>
      <c r="D8" s="21">
        <f>SUM(D9+D10)</f>
        <v>109355.7</v>
      </c>
      <c r="E8" s="18">
        <f>SUM(E9+E10)</f>
        <v>14781.199999999999</v>
      </c>
      <c r="F8" s="18">
        <f t="shared" si="0"/>
        <v>13.516625105047108</v>
      </c>
    </row>
    <row r="9" spans="1:7" ht="14.25" customHeight="1" x14ac:dyDescent="0.2">
      <c r="B9" s="30" t="s">
        <v>6</v>
      </c>
      <c r="C9" s="34" t="s">
        <v>7</v>
      </c>
      <c r="D9" s="19">
        <v>1402.7</v>
      </c>
      <c r="E9" s="19">
        <v>-2984.1</v>
      </c>
      <c r="F9" s="20"/>
    </row>
    <row r="10" spans="1:7" ht="17.25" customHeight="1" x14ac:dyDescent="0.2">
      <c r="B10" s="30" t="s">
        <v>8</v>
      </c>
      <c r="C10" s="34" t="s">
        <v>9</v>
      </c>
      <c r="D10" s="19">
        <v>107953</v>
      </c>
      <c r="E10" s="19">
        <v>17765.3</v>
      </c>
      <c r="F10" s="20">
        <f t="shared" si="0"/>
        <v>16.45651348271933</v>
      </c>
    </row>
    <row r="11" spans="1:7" ht="29.25" customHeight="1" x14ac:dyDescent="0.2">
      <c r="B11" s="30" t="s">
        <v>124</v>
      </c>
      <c r="C11" s="33" t="s">
        <v>114</v>
      </c>
      <c r="D11" s="24">
        <f>SUM(D12:D15)</f>
        <v>575</v>
      </c>
      <c r="E11" s="24">
        <f>SUM(E12:E15)</f>
        <v>185.1</v>
      </c>
      <c r="F11" s="25">
        <f t="shared" si="0"/>
        <v>32.19130434782609</v>
      </c>
    </row>
    <row r="12" spans="1:7" ht="29.25" customHeight="1" x14ac:dyDescent="0.2">
      <c r="B12" s="59" t="s">
        <v>119</v>
      </c>
      <c r="C12" s="34" t="s">
        <v>115</v>
      </c>
      <c r="D12" s="19">
        <v>175.8</v>
      </c>
      <c r="E12" s="19">
        <v>62.6</v>
      </c>
      <c r="F12" s="20">
        <f t="shared" si="0"/>
        <v>35.608646188850962</v>
      </c>
    </row>
    <row r="13" spans="1:7" ht="29.25" customHeight="1" x14ac:dyDescent="0.2">
      <c r="B13" s="59" t="s">
        <v>120</v>
      </c>
      <c r="C13" s="34" t="s">
        <v>116</v>
      </c>
      <c r="D13" s="19">
        <v>6.6</v>
      </c>
      <c r="E13" s="19">
        <v>1.4</v>
      </c>
      <c r="F13" s="20">
        <f t="shared" si="0"/>
        <v>21.212121212121215</v>
      </c>
    </row>
    <row r="14" spans="1:7" ht="29.25" customHeight="1" x14ac:dyDescent="0.2">
      <c r="B14" s="59" t="s">
        <v>121</v>
      </c>
      <c r="C14" s="34" t="s">
        <v>117</v>
      </c>
      <c r="D14" s="19">
        <v>385.1</v>
      </c>
      <c r="E14" s="19">
        <v>125.2</v>
      </c>
      <c r="F14" s="20">
        <f t="shared" si="0"/>
        <v>32.511036094520904</v>
      </c>
    </row>
    <row r="15" spans="1:7" ht="29.25" customHeight="1" x14ac:dyDescent="0.2">
      <c r="B15" s="59" t="s">
        <v>122</v>
      </c>
      <c r="C15" s="34" t="s">
        <v>118</v>
      </c>
      <c r="D15" s="19">
        <v>7.5</v>
      </c>
      <c r="E15" s="19">
        <v>-4.0999999999999996</v>
      </c>
      <c r="F15" s="20"/>
    </row>
    <row r="16" spans="1:7" ht="17.25" customHeight="1" x14ac:dyDescent="0.2">
      <c r="B16" s="31" t="s">
        <v>123</v>
      </c>
      <c r="C16" s="35" t="s">
        <v>42</v>
      </c>
      <c r="D16" s="21">
        <f>SUM(D17+D18)</f>
        <v>17517</v>
      </c>
      <c r="E16" s="21">
        <f>SUM(E17+E18)</f>
        <v>3741.2999999999997</v>
      </c>
      <c r="F16" s="18">
        <f t="shared" si="0"/>
        <v>21.358109265285151</v>
      </c>
    </row>
    <row r="17" spans="1:6" ht="26.25" customHeight="1" x14ac:dyDescent="0.2">
      <c r="B17" s="30" t="s">
        <v>55</v>
      </c>
      <c r="C17" s="34" t="s">
        <v>40</v>
      </c>
      <c r="D17" s="19">
        <v>17184</v>
      </c>
      <c r="E17" s="19">
        <v>3631.1</v>
      </c>
      <c r="F17" s="20">
        <f t="shared" si="0"/>
        <v>21.130702979515828</v>
      </c>
    </row>
    <row r="18" spans="1:6" ht="38.25" customHeight="1" x14ac:dyDescent="0.2">
      <c r="B18" s="30" t="s">
        <v>125</v>
      </c>
      <c r="C18" s="34" t="s">
        <v>126</v>
      </c>
      <c r="D18" s="19">
        <v>333</v>
      </c>
      <c r="E18" s="19">
        <v>110.2</v>
      </c>
      <c r="F18" s="20">
        <f t="shared" si="0"/>
        <v>33.093093093093096</v>
      </c>
    </row>
    <row r="19" spans="1:6" x14ac:dyDescent="0.2">
      <c r="B19" s="30" t="s">
        <v>10</v>
      </c>
      <c r="C19" s="35" t="s">
        <v>11</v>
      </c>
      <c r="D19" s="21">
        <f>SUM(D20+D21)</f>
        <v>3258.5</v>
      </c>
      <c r="E19" s="18">
        <f>SUM(E20+E21)</f>
        <v>8373.1999999999989</v>
      </c>
      <c r="F19" s="20">
        <f t="shared" si="0"/>
        <v>256.96486113242287</v>
      </c>
    </row>
    <row r="20" spans="1:6" x14ac:dyDescent="0.2">
      <c r="B20" s="30" t="s">
        <v>56</v>
      </c>
      <c r="C20" s="34" t="s">
        <v>12</v>
      </c>
      <c r="D20" s="19">
        <v>1690.5</v>
      </c>
      <c r="E20" s="19">
        <v>260.3</v>
      </c>
      <c r="F20" s="20">
        <f t="shared" si="0"/>
        <v>15.397811298432416</v>
      </c>
    </row>
    <row r="21" spans="1:6" ht="15.75" customHeight="1" x14ac:dyDescent="0.2">
      <c r="B21" s="30" t="s">
        <v>53</v>
      </c>
      <c r="C21" s="34" t="s">
        <v>41</v>
      </c>
      <c r="D21" s="19">
        <v>1568</v>
      </c>
      <c r="E21" s="19">
        <v>8112.9</v>
      </c>
      <c r="F21" s="20" t="s">
        <v>174</v>
      </c>
    </row>
    <row r="22" spans="1:6" ht="16.5" customHeight="1" x14ac:dyDescent="0.2">
      <c r="B22" s="30" t="s">
        <v>13</v>
      </c>
      <c r="C22" s="35" t="s">
        <v>14</v>
      </c>
      <c r="D22" s="21">
        <f>SUM(D23:D24)</f>
        <v>9401.5</v>
      </c>
      <c r="E22" s="21">
        <f>SUM(E23:E24)</f>
        <v>1238.7</v>
      </c>
      <c r="F22" s="20">
        <f t="shared" si="0"/>
        <v>13.175557091953412</v>
      </c>
    </row>
    <row r="23" spans="1:6" ht="27.75" customHeight="1" x14ac:dyDescent="0.2">
      <c r="B23" s="36" t="s">
        <v>82</v>
      </c>
      <c r="C23" s="37" t="s">
        <v>81</v>
      </c>
      <c r="D23" s="22">
        <v>9392.5</v>
      </c>
      <c r="E23" s="22">
        <v>1238.7</v>
      </c>
      <c r="F23" s="20">
        <f t="shared" si="0"/>
        <v>13.188182060154379</v>
      </c>
    </row>
    <row r="24" spans="1:6" ht="29.25" customHeight="1" x14ac:dyDescent="0.2">
      <c r="B24" s="36" t="s">
        <v>97</v>
      </c>
      <c r="C24" s="37" t="s">
        <v>98</v>
      </c>
      <c r="D24" s="22">
        <v>9</v>
      </c>
      <c r="E24" s="22">
        <v>0</v>
      </c>
      <c r="F24" s="20">
        <f t="shared" si="0"/>
        <v>0</v>
      </c>
    </row>
    <row r="25" spans="1:6" ht="49.5" customHeight="1" x14ac:dyDescent="0.2">
      <c r="B25" s="30" t="s">
        <v>15</v>
      </c>
      <c r="C25" s="35" t="s">
        <v>175</v>
      </c>
      <c r="D25" s="21">
        <v>0</v>
      </c>
      <c r="E25" s="21">
        <v>0</v>
      </c>
      <c r="F25" s="20"/>
    </row>
    <row r="26" spans="1:6" ht="42.75" customHeight="1" x14ac:dyDescent="0.2">
      <c r="B26" s="30" t="s">
        <v>16</v>
      </c>
      <c r="C26" s="35" t="s">
        <v>17</v>
      </c>
      <c r="D26" s="21">
        <f>SUM(D27+D29+D30+D28)</f>
        <v>6957</v>
      </c>
      <c r="E26" s="18">
        <f>SUM(E27+E29+E30+E28)</f>
        <v>1269.3999999999999</v>
      </c>
      <c r="F26" s="18">
        <f t="shared" ref="F26:F43" si="1">E26*100/D26</f>
        <v>18.246370562023859</v>
      </c>
    </row>
    <row r="27" spans="1:6" ht="25.5" x14ac:dyDescent="0.2">
      <c r="B27" s="30" t="s">
        <v>74</v>
      </c>
      <c r="C27" s="38" t="s">
        <v>176</v>
      </c>
      <c r="D27" s="19">
        <v>3500</v>
      </c>
      <c r="E27" s="19">
        <v>864.3</v>
      </c>
      <c r="F27" s="20">
        <f t="shared" si="0"/>
        <v>24.694285714285716</v>
      </c>
    </row>
    <row r="28" spans="1:6" ht="25.5" x14ac:dyDescent="0.2">
      <c r="B28" s="30" t="s">
        <v>74</v>
      </c>
      <c r="C28" s="38" t="s">
        <v>177</v>
      </c>
      <c r="D28" s="19">
        <v>2800</v>
      </c>
      <c r="E28" s="19">
        <v>10.3</v>
      </c>
      <c r="F28" s="23">
        <f t="shared" si="0"/>
        <v>0.36785714285714288</v>
      </c>
    </row>
    <row r="29" spans="1:6" ht="25.5" x14ac:dyDescent="0.2">
      <c r="B29" s="30" t="s">
        <v>75</v>
      </c>
      <c r="C29" s="38" t="s">
        <v>73</v>
      </c>
      <c r="D29" s="19">
        <v>268.8</v>
      </c>
      <c r="E29" s="19">
        <v>17.600000000000001</v>
      </c>
      <c r="F29" s="23">
        <f t="shared" si="1"/>
        <v>6.5476190476190483</v>
      </c>
    </row>
    <row r="30" spans="1:6" ht="38.25" x14ac:dyDescent="0.2">
      <c r="A30" s="3"/>
      <c r="B30" s="39" t="s">
        <v>76</v>
      </c>
      <c r="C30" s="35" t="s">
        <v>178</v>
      </c>
      <c r="D30" s="21">
        <v>388.2</v>
      </c>
      <c r="E30" s="21">
        <v>377.2</v>
      </c>
      <c r="F30" s="20">
        <f t="shared" si="1"/>
        <v>97.166409067490989</v>
      </c>
    </row>
    <row r="31" spans="1:6" ht="25.5" x14ac:dyDescent="0.2">
      <c r="A31" s="3"/>
      <c r="B31" s="39" t="s">
        <v>48</v>
      </c>
      <c r="C31" s="37" t="s">
        <v>80</v>
      </c>
      <c r="D31" s="22">
        <f>SUM(D32:D35)</f>
        <v>964.8</v>
      </c>
      <c r="E31" s="22">
        <f>SUM(E32:E35)</f>
        <v>533.6</v>
      </c>
      <c r="F31" s="20">
        <f t="shared" si="1"/>
        <v>55.306799336650087</v>
      </c>
    </row>
    <row r="32" spans="1:6" ht="25.5" x14ac:dyDescent="0.2">
      <c r="A32" s="3"/>
      <c r="B32" s="39" t="s">
        <v>99</v>
      </c>
      <c r="C32" s="37" t="s">
        <v>100</v>
      </c>
      <c r="D32" s="22">
        <v>751.8</v>
      </c>
      <c r="E32" s="22">
        <v>423.5</v>
      </c>
      <c r="F32" s="23">
        <f t="shared" si="1"/>
        <v>56.331471135940411</v>
      </c>
    </row>
    <row r="33" spans="1:6" ht="25.5" x14ac:dyDescent="0.2">
      <c r="A33" s="3"/>
      <c r="B33" s="39" t="s">
        <v>101</v>
      </c>
      <c r="C33" s="37" t="s">
        <v>102</v>
      </c>
      <c r="D33" s="22">
        <v>21</v>
      </c>
      <c r="E33" s="22">
        <v>2.8</v>
      </c>
      <c r="F33" s="23">
        <f t="shared" si="1"/>
        <v>13.333333333333334</v>
      </c>
    </row>
    <row r="34" spans="1:6" ht="19.5" customHeight="1" x14ac:dyDescent="0.2">
      <c r="B34" s="30" t="s">
        <v>103</v>
      </c>
      <c r="C34" s="37" t="s">
        <v>104</v>
      </c>
      <c r="D34" s="23">
        <v>39</v>
      </c>
      <c r="E34" s="19">
        <v>0.1</v>
      </c>
      <c r="F34" s="23">
        <f t="shared" si="1"/>
        <v>0.25641025641025639</v>
      </c>
    </row>
    <row r="35" spans="1:6" ht="29.25" customHeight="1" x14ac:dyDescent="0.2">
      <c r="B35" s="30" t="s">
        <v>105</v>
      </c>
      <c r="C35" s="33" t="s">
        <v>106</v>
      </c>
      <c r="D35" s="24">
        <v>153</v>
      </c>
      <c r="E35" s="24">
        <v>107.2</v>
      </c>
      <c r="F35" s="20">
        <f t="shared" si="1"/>
        <v>70.06535947712419</v>
      </c>
    </row>
    <row r="36" spans="1:6" ht="28.5" customHeight="1" x14ac:dyDescent="0.2">
      <c r="B36" s="30" t="s">
        <v>77</v>
      </c>
      <c r="C36" s="34" t="s">
        <v>109</v>
      </c>
      <c r="D36" s="23">
        <f>SUM(D37:D38)</f>
        <v>394.2</v>
      </c>
      <c r="E36" s="19">
        <f>SUM(E37:E38)</f>
        <v>392.2</v>
      </c>
      <c r="F36" s="20">
        <f t="shared" si="1"/>
        <v>99.492643328259774</v>
      </c>
    </row>
    <row r="37" spans="1:6" ht="28.5" customHeight="1" x14ac:dyDescent="0.2">
      <c r="B37" s="30" t="s">
        <v>107</v>
      </c>
      <c r="C37" s="33" t="s">
        <v>108</v>
      </c>
      <c r="D37" s="25">
        <v>2</v>
      </c>
      <c r="E37" s="25">
        <v>0</v>
      </c>
      <c r="F37" s="25">
        <f>E37*100/D37</f>
        <v>0</v>
      </c>
    </row>
    <row r="38" spans="1:6" ht="15.75" customHeight="1" x14ac:dyDescent="0.2">
      <c r="B38" s="30" t="s">
        <v>179</v>
      </c>
      <c r="C38" s="37" t="s">
        <v>180</v>
      </c>
      <c r="D38" s="26">
        <v>392.2</v>
      </c>
      <c r="E38" s="22">
        <v>392.2</v>
      </c>
      <c r="F38" s="26">
        <f>E38*100/D38</f>
        <v>100</v>
      </c>
    </row>
    <row r="39" spans="1:6" ht="17.25" customHeight="1" x14ac:dyDescent="0.2">
      <c r="B39" s="30" t="s">
        <v>57</v>
      </c>
      <c r="C39" s="37" t="s">
        <v>95</v>
      </c>
      <c r="D39" s="26">
        <f>SUM(D40:D41)</f>
        <v>19949.900000000001</v>
      </c>
      <c r="E39" s="22">
        <f>SUM(E40:E41)</f>
        <v>661.7</v>
      </c>
      <c r="F39" s="26">
        <f t="shared" si="1"/>
        <v>3.3168086055569197</v>
      </c>
    </row>
    <row r="40" spans="1:6" ht="15" customHeight="1" x14ac:dyDescent="0.2">
      <c r="B40" s="30" t="s">
        <v>85</v>
      </c>
      <c r="C40" s="35" t="s">
        <v>83</v>
      </c>
      <c r="D40" s="25">
        <v>12748.8</v>
      </c>
      <c r="E40" s="24">
        <v>287.7</v>
      </c>
      <c r="F40" s="25">
        <f t="shared" si="1"/>
        <v>2.2566829819277108</v>
      </c>
    </row>
    <row r="41" spans="1:6" ht="15" customHeight="1" x14ac:dyDescent="0.2">
      <c r="A41" s="3"/>
      <c r="B41" s="30" t="s">
        <v>86</v>
      </c>
      <c r="C41" s="35" t="s">
        <v>84</v>
      </c>
      <c r="D41" s="18">
        <v>7201.1</v>
      </c>
      <c r="E41" s="21">
        <v>374</v>
      </c>
      <c r="F41" s="26">
        <f t="shared" si="1"/>
        <v>5.1936509699906956</v>
      </c>
    </row>
    <row r="42" spans="1:6" ht="15.75" customHeight="1" x14ac:dyDescent="0.2">
      <c r="B42" s="30" t="s">
        <v>51</v>
      </c>
      <c r="C42" s="33" t="s">
        <v>52</v>
      </c>
      <c r="D42" s="25">
        <v>25</v>
      </c>
      <c r="E42" s="25">
        <v>4.8</v>
      </c>
      <c r="F42" s="18">
        <f t="shared" si="1"/>
        <v>19.2</v>
      </c>
    </row>
    <row r="43" spans="1:6" x14ac:dyDescent="0.2">
      <c r="B43" s="30" t="s">
        <v>49</v>
      </c>
      <c r="C43" s="37" t="s">
        <v>50</v>
      </c>
      <c r="D43" s="26">
        <v>1523.8</v>
      </c>
      <c r="E43" s="22">
        <v>2300.1</v>
      </c>
      <c r="F43" s="27">
        <f t="shared" si="1"/>
        <v>150.94500590628692</v>
      </c>
    </row>
    <row r="44" spans="1:6" ht="18" customHeight="1" x14ac:dyDescent="0.2">
      <c r="B44" s="30" t="s">
        <v>59</v>
      </c>
      <c r="C44" s="37" t="s">
        <v>18</v>
      </c>
      <c r="D44" s="60">
        <f>SUM(D45:D46)</f>
        <v>2446.4</v>
      </c>
      <c r="E44" s="60">
        <f>SUM(E45:E46)</f>
        <v>2583.6000000000004</v>
      </c>
      <c r="F44" s="25" t="s">
        <v>174</v>
      </c>
    </row>
    <row r="45" spans="1:6" ht="18" customHeight="1" x14ac:dyDescent="0.2">
      <c r="B45" s="30" t="s">
        <v>78</v>
      </c>
      <c r="C45" s="37" t="s">
        <v>70</v>
      </c>
      <c r="D45" s="26">
        <v>0</v>
      </c>
      <c r="E45" s="22">
        <v>-5.7</v>
      </c>
      <c r="F45" s="25"/>
    </row>
    <row r="46" spans="1:6" ht="18" customHeight="1" x14ac:dyDescent="0.2">
      <c r="B46" s="30" t="s">
        <v>79</v>
      </c>
      <c r="C46" s="37" t="s">
        <v>71</v>
      </c>
      <c r="D46" s="26">
        <f>SUM(D47:D47)</f>
        <v>2446.4</v>
      </c>
      <c r="E46" s="22">
        <f>SUM(E47:E47)</f>
        <v>2589.3000000000002</v>
      </c>
      <c r="F46" s="25" t="s">
        <v>174</v>
      </c>
    </row>
    <row r="47" spans="1:6" ht="18.75" customHeight="1" x14ac:dyDescent="0.2">
      <c r="B47" s="30"/>
      <c r="C47" s="82" t="s">
        <v>127</v>
      </c>
      <c r="D47" s="66">
        <v>2446.4</v>
      </c>
      <c r="E47" s="66">
        <v>2589.3000000000002</v>
      </c>
      <c r="F47" s="66" t="s">
        <v>174</v>
      </c>
    </row>
    <row r="48" spans="1:6" ht="33" customHeight="1" x14ac:dyDescent="0.2">
      <c r="B48" s="30"/>
      <c r="C48" s="40" t="s">
        <v>43</v>
      </c>
      <c r="D48" s="18">
        <f>SUM(D49+D57)</f>
        <v>654451.29999999993</v>
      </c>
      <c r="E48" s="18">
        <f>SUM(E49+E57+E56)</f>
        <v>92191.6</v>
      </c>
      <c r="F48" s="18">
        <f t="shared" ref="F48:F55" si="2">E48*100/D48</f>
        <v>14.086854132614606</v>
      </c>
    </row>
    <row r="49" spans="2:7" ht="27.75" customHeight="1" x14ac:dyDescent="0.2">
      <c r="B49" s="30" t="s">
        <v>19</v>
      </c>
      <c r="C49" s="34" t="s">
        <v>72</v>
      </c>
      <c r="D49" s="23">
        <f>SUM(D50+D53+D54+D55)</f>
        <v>657332.79999999993</v>
      </c>
      <c r="E49" s="23">
        <f>SUM(E50+E53+E54+E55)</f>
        <v>95140.700000000012</v>
      </c>
      <c r="F49" s="20">
        <f t="shared" si="2"/>
        <v>14.473749065922167</v>
      </c>
      <c r="G49" s="3"/>
    </row>
    <row r="50" spans="2:7" ht="16.5" customHeight="1" x14ac:dyDescent="0.2">
      <c r="B50" s="30" t="s">
        <v>45</v>
      </c>
      <c r="C50" s="34" t="s">
        <v>20</v>
      </c>
      <c r="D50" s="23">
        <f>D51+D52</f>
        <v>116646.8</v>
      </c>
      <c r="E50" s="19">
        <f>E51+E52</f>
        <v>39755.5</v>
      </c>
      <c r="F50" s="20">
        <f t="shared" si="2"/>
        <v>34.081946525751242</v>
      </c>
      <c r="G50" s="3"/>
    </row>
    <row r="51" spans="2:7" ht="27.75" customHeight="1" x14ac:dyDescent="0.2">
      <c r="B51" s="30" t="s">
        <v>54</v>
      </c>
      <c r="C51" s="34" t="s">
        <v>58</v>
      </c>
      <c r="D51" s="23">
        <v>92882.5</v>
      </c>
      <c r="E51" s="19">
        <v>33814.400000000001</v>
      </c>
      <c r="F51" s="20">
        <f t="shared" si="2"/>
        <v>36.405566172314487</v>
      </c>
      <c r="G51" s="3"/>
    </row>
    <row r="52" spans="2:7" ht="24.75" customHeight="1" x14ac:dyDescent="0.2">
      <c r="B52" s="30" t="s">
        <v>67</v>
      </c>
      <c r="C52" s="38" t="s">
        <v>66</v>
      </c>
      <c r="D52" s="56">
        <v>23764.3</v>
      </c>
      <c r="E52" s="19">
        <v>5941.1</v>
      </c>
      <c r="F52" s="20">
        <f t="shared" si="2"/>
        <v>25.000105199816531</v>
      </c>
      <c r="G52" s="3"/>
    </row>
    <row r="53" spans="2:7" ht="24.75" customHeight="1" x14ac:dyDescent="0.2">
      <c r="B53" s="30" t="s">
        <v>46</v>
      </c>
      <c r="C53" s="38" t="s">
        <v>62</v>
      </c>
      <c r="D53" s="56">
        <v>298651.2</v>
      </c>
      <c r="E53" s="19">
        <v>25717.3</v>
      </c>
      <c r="F53" s="20">
        <f t="shared" si="2"/>
        <v>8.6111490595048661</v>
      </c>
      <c r="G53" s="3"/>
    </row>
    <row r="54" spans="2:7" ht="24.75" customHeight="1" x14ac:dyDescent="0.2">
      <c r="B54" s="30" t="s">
        <v>61</v>
      </c>
      <c r="C54" s="38" t="s">
        <v>63</v>
      </c>
      <c r="D54" s="56">
        <v>242030.6</v>
      </c>
      <c r="E54" s="19">
        <v>29667.9</v>
      </c>
      <c r="F54" s="20">
        <f t="shared" si="2"/>
        <v>12.257912842425709</v>
      </c>
      <c r="G54" s="3"/>
    </row>
    <row r="55" spans="2:7" ht="24.75" customHeight="1" x14ac:dyDescent="0.2">
      <c r="B55" s="30" t="s">
        <v>128</v>
      </c>
      <c r="C55" s="38" t="s">
        <v>129</v>
      </c>
      <c r="D55" s="56">
        <v>4.2</v>
      </c>
      <c r="E55" s="19">
        <v>0</v>
      </c>
      <c r="F55" s="20">
        <f t="shared" si="2"/>
        <v>0</v>
      </c>
      <c r="G55" s="3"/>
    </row>
    <row r="56" spans="2:7" ht="15.75" customHeight="1" thickBot="1" x14ac:dyDescent="0.25">
      <c r="B56" s="30" t="s">
        <v>181</v>
      </c>
      <c r="C56" s="38" t="s">
        <v>182</v>
      </c>
      <c r="D56" s="19">
        <v>0</v>
      </c>
      <c r="E56" s="19">
        <v>1</v>
      </c>
      <c r="F56" s="20"/>
      <c r="G56" s="3"/>
    </row>
    <row r="57" spans="2:7" ht="17.25" customHeight="1" thickBot="1" x14ac:dyDescent="0.25">
      <c r="B57" s="28" t="s">
        <v>93</v>
      </c>
      <c r="C57" s="83" t="s">
        <v>94</v>
      </c>
      <c r="D57" s="50">
        <v>-2881.5</v>
      </c>
      <c r="E57" s="50">
        <v>-2950.1</v>
      </c>
      <c r="F57" s="51"/>
    </row>
    <row r="58" spans="2:7" ht="17.25" customHeight="1" x14ac:dyDescent="0.2">
      <c r="B58" s="46"/>
      <c r="C58" s="84" t="s">
        <v>44</v>
      </c>
      <c r="D58" s="48">
        <f>SUM(D6)</f>
        <v>826820.09999999986</v>
      </c>
      <c r="E58" s="48">
        <f>SUM(E6)</f>
        <v>128256.50000000001</v>
      </c>
      <c r="F58" s="29">
        <f t="shared" ref="F58" si="3">E58*100/D58</f>
        <v>15.512020087561979</v>
      </c>
    </row>
    <row r="59" spans="2:7" ht="17.25" customHeight="1" x14ac:dyDescent="0.2">
      <c r="B59" s="102" t="s">
        <v>184</v>
      </c>
      <c r="C59" s="103"/>
      <c r="D59" s="103"/>
      <c r="E59" s="103"/>
      <c r="F59" s="104"/>
    </row>
    <row r="60" spans="2:7" ht="16.5" customHeight="1" x14ac:dyDescent="0.2">
      <c r="B60" s="61" t="s">
        <v>21</v>
      </c>
      <c r="C60" s="62" t="s">
        <v>22</v>
      </c>
      <c r="D60" s="18">
        <f>D61+D62+D63+D64+D65+D66+D67</f>
        <v>65387.1</v>
      </c>
      <c r="E60" s="21">
        <f>E61+E62+E63+E64+E65+E66+E67</f>
        <v>13378.3</v>
      </c>
      <c r="F60" s="18">
        <f t="shared" ref="F60:F70" si="4">E60*100/D60</f>
        <v>20.460151925991518</v>
      </c>
    </row>
    <row r="61" spans="2:7" ht="16.5" customHeight="1" x14ac:dyDescent="0.2">
      <c r="B61" s="63" t="s">
        <v>132</v>
      </c>
      <c r="C61" s="64" t="s">
        <v>133</v>
      </c>
      <c r="D61" s="66">
        <v>1095</v>
      </c>
      <c r="E61" s="67">
        <v>202.5</v>
      </c>
      <c r="F61" s="66">
        <f t="shared" si="4"/>
        <v>18.493150684931507</v>
      </c>
    </row>
    <row r="62" spans="2:7" ht="16.5" customHeight="1" x14ac:dyDescent="0.2">
      <c r="B62" s="63" t="s">
        <v>134</v>
      </c>
      <c r="C62" s="64" t="s">
        <v>135</v>
      </c>
      <c r="D62" s="66">
        <v>3210</v>
      </c>
      <c r="E62" s="67">
        <v>832.6</v>
      </c>
      <c r="F62" s="66">
        <f t="shared" si="4"/>
        <v>25.937694704049843</v>
      </c>
    </row>
    <row r="63" spans="2:7" ht="16.5" customHeight="1" x14ac:dyDescent="0.2">
      <c r="B63" s="63" t="s">
        <v>136</v>
      </c>
      <c r="C63" s="64" t="s">
        <v>137</v>
      </c>
      <c r="D63" s="66">
        <v>29066.1</v>
      </c>
      <c r="E63" s="67">
        <v>5700</v>
      </c>
      <c r="F63" s="66">
        <f t="shared" si="4"/>
        <v>19.610474057407082</v>
      </c>
    </row>
    <row r="64" spans="2:7" ht="16.5" customHeight="1" x14ac:dyDescent="0.2">
      <c r="B64" s="63" t="s">
        <v>138</v>
      </c>
      <c r="C64" s="64" t="s">
        <v>139</v>
      </c>
      <c r="D64" s="66">
        <v>9810</v>
      </c>
      <c r="E64" s="67">
        <v>2055.9</v>
      </c>
      <c r="F64" s="66">
        <f t="shared" si="4"/>
        <v>20.957186544342509</v>
      </c>
    </row>
    <row r="65" spans="2:6" ht="16.5" customHeight="1" x14ac:dyDescent="0.2">
      <c r="B65" s="63" t="s">
        <v>142</v>
      </c>
      <c r="C65" s="64" t="s">
        <v>144</v>
      </c>
      <c r="D65" s="66">
        <v>1265</v>
      </c>
      <c r="E65" s="67">
        <v>0</v>
      </c>
      <c r="F65" s="66">
        <f t="shared" si="4"/>
        <v>0</v>
      </c>
    </row>
    <row r="66" spans="2:6" ht="16.5" customHeight="1" x14ac:dyDescent="0.2">
      <c r="B66" s="63" t="s">
        <v>143</v>
      </c>
      <c r="C66" s="64" t="s">
        <v>145</v>
      </c>
      <c r="D66" s="66">
        <v>200</v>
      </c>
      <c r="E66" s="67">
        <v>0</v>
      </c>
      <c r="F66" s="66">
        <f t="shared" si="4"/>
        <v>0</v>
      </c>
    </row>
    <row r="67" spans="2:6" ht="14.25" customHeight="1" x14ac:dyDescent="0.2">
      <c r="B67" s="65" t="s">
        <v>140</v>
      </c>
      <c r="C67" s="64" t="s">
        <v>141</v>
      </c>
      <c r="D67" s="66">
        <v>20741</v>
      </c>
      <c r="E67" s="67">
        <v>4587.3</v>
      </c>
      <c r="F67" s="66">
        <f t="shared" si="4"/>
        <v>22.117062822429006</v>
      </c>
    </row>
    <row r="68" spans="2:6" ht="16.5" hidden="1" x14ac:dyDescent="0.2">
      <c r="B68" s="41"/>
      <c r="C68" s="42"/>
      <c r="D68" s="25"/>
      <c r="E68" s="24"/>
      <c r="F68" s="26"/>
    </row>
    <row r="69" spans="2:6" ht="32.25" hidden="1" customHeight="1" x14ac:dyDescent="0.2">
      <c r="B69" s="41"/>
      <c r="C69" s="43"/>
      <c r="D69" s="18"/>
      <c r="E69" s="21"/>
      <c r="F69" s="26"/>
    </row>
    <row r="70" spans="2:6" ht="13.5" customHeight="1" x14ac:dyDescent="0.2">
      <c r="B70" s="41" t="s">
        <v>23</v>
      </c>
      <c r="C70" s="43" t="s">
        <v>24</v>
      </c>
      <c r="D70" s="18">
        <f>SUM(D72:D75)</f>
        <v>42293.799999999996</v>
      </c>
      <c r="E70" s="18">
        <f>SUM(E72:E75)</f>
        <v>300</v>
      </c>
      <c r="F70" s="18">
        <f t="shared" si="4"/>
        <v>0.70932382524152482</v>
      </c>
    </row>
    <row r="71" spans="2:6" ht="0.75" hidden="1" customHeight="1" x14ac:dyDescent="0.2">
      <c r="B71" s="85"/>
      <c r="C71" s="85"/>
      <c r="D71" s="23"/>
      <c r="E71" s="19"/>
      <c r="F71" s="23"/>
    </row>
    <row r="72" spans="2:6" ht="13.5" hidden="1" customHeight="1" x14ac:dyDescent="0.2">
      <c r="B72" s="68"/>
      <c r="C72" s="69"/>
      <c r="D72" s="23"/>
      <c r="E72" s="19"/>
      <c r="F72" s="23"/>
    </row>
    <row r="73" spans="2:6" ht="16.5" customHeight="1" x14ac:dyDescent="0.2">
      <c r="B73" s="65" t="s">
        <v>25</v>
      </c>
      <c r="C73" s="70" t="s">
        <v>26</v>
      </c>
      <c r="D73" s="26">
        <v>16691.599999999999</v>
      </c>
      <c r="E73" s="22">
        <v>300</v>
      </c>
      <c r="F73" s="26">
        <f>E73*100/D73</f>
        <v>1.7973112224112728</v>
      </c>
    </row>
    <row r="74" spans="2:6" ht="16.5" customHeight="1" x14ac:dyDescent="0.2">
      <c r="B74" s="65" t="s">
        <v>110</v>
      </c>
      <c r="C74" s="70" t="s">
        <v>111</v>
      </c>
      <c r="D74" s="26">
        <v>23631.599999999999</v>
      </c>
      <c r="E74" s="22">
        <v>0</v>
      </c>
      <c r="F74" s="26">
        <f>E74*100/D74</f>
        <v>0</v>
      </c>
    </row>
    <row r="75" spans="2:6" ht="17.25" customHeight="1" x14ac:dyDescent="0.2">
      <c r="B75" s="65" t="s">
        <v>68</v>
      </c>
      <c r="C75" s="70" t="s">
        <v>69</v>
      </c>
      <c r="D75" s="26">
        <v>1970.6</v>
      </c>
      <c r="E75" s="22">
        <v>0</v>
      </c>
      <c r="F75" s="26">
        <f>E75*100/D75</f>
        <v>0</v>
      </c>
    </row>
    <row r="76" spans="2:6" ht="15.75" customHeight="1" x14ac:dyDescent="0.2">
      <c r="B76" s="41" t="s">
        <v>27</v>
      </c>
      <c r="C76" s="43" t="s">
        <v>28</v>
      </c>
      <c r="D76" s="45">
        <f>SUM(D78:D81)</f>
        <v>330692</v>
      </c>
      <c r="E76" s="45">
        <f>SUM(E78:E81)</f>
        <v>4384.7000000000007</v>
      </c>
      <c r="F76" s="18">
        <f>E76*100/D76</f>
        <v>1.3259165628439757</v>
      </c>
    </row>
    <row r="77" spans="2:6" ht="15.75" hidden="1" x14ac:dyDescent="0.2">
      <c r="B77" s="97"/>
      <c r="C77" s="97"/>
      <c r="D77" s="23"/>
      <c r="E77" s="19"/>
      <c r="F77" s="23"/>
    </row>
    <row r="78" spans="2:6" ht="18" customHeight="1" x14ac:dyDescent="0.2">
      <c r="B78" s="63" t="s">
        <v>29</v>
      </c>
      <c r="C78" s="70" t="s">
        <v>30</v>
      </c>
      <c r="D78" s="23">
        <v>132789.79999999999</v>
      </c>
      <c r="E78" s="19">
        <v>2995.8</v>
      </c>
      <c r="F78" s="26">
        <f t="shared" ref="F78:F90" si="5">E78*100/D78</f>
        <v>2.256046774676971</v>
      </c>
    </row>
    <row r="79" spans="2:6" ht="15" customHeight="1" x14ac:dyDescent="0.2">
      <c r="B79" s="63" t="s">
        <v>31</v>
      </c>
      <c r="C79" s="70" t="s">
        <v>32</v>
      </c>
      <c r="D79" s="56">
        <v>191975</v>
      </c>
      <c r="E79" s="19">
        <v>0</v>
      </c>
      <c r="F79" s="26">
        <f t="shared" si="5"/>
        <v>0</v>
      </c>
    </row>
    <row r="80" spans="2:6" ht="15" customHeight="1" x14ac:dyDescent="0.2">
      <c r="B80" s="63" t="s">
        <v>64</v>
      </c>
      <c r="C80" s="70" t="s">
        <v>65</v>
      </c>
      <c r="D80" s="56">
        <v>5677.2</v>
      </c>
      <c r="E80" s="19">
        <v>1388.9</v>
      </c>
      <c r="F80" s="26">
        <f t="shared" si="5"/>
        <v>24.464524765729585</v>
      </c>
    </row>
    <row r="81" spans="2:6" ht="14.25" customHeight="1" x14ac:dyDescent="0.2">
      <c r="B81" s="63" t="s">
        <v>112</v>
      </c>
      <c r="C81" s="70" t="s">
        <v>130</v>
      </c>
      <c r="D81" s="56">
        <v>250</v>
      </c>
      <c r="E81" s="19">
        <v>0</v>
      </c>
      <c r="F81" s="26">
        <v>0</v>
      </c>
    </row>
    <row r="82" spans="2:6" ht="15" hidden="1" customHeight="1" x14ac:dyDescent="0.2">
      <c r="B82" s="44"/>
      <c r="C82" s="42"/>
      <c r="D82" s="57"/>
      <c r="E82" s="24"/>
      <c r="F82" s="26"/>
    </row>
    <row r="83" spans="2:6" ht="18.75" customHeight="1" x14ac:dyDescent="0.2">
      <c r="B83" s="41" t="s">
        <v>33</v>
      </c>
      <c r="C83" s="43" t="s">
        <v>34</v>
      </c>
      <c r="D83" s="58">
        <f>D84+D85+D86+D87</f>
        <v>302191.19999999995</v>
      </c>
      <c r="E83" s="21">
        <f>E84+E85+E86+E87</f>
        <v>61594.8</v>
      </c>
      <c r="F83" s="18">
        <f t="shared" si="5"/>
        <v>20.382724579670093</v>
      </c>
    </row>
    <row r="84" spans="2:6" ht="18.75" customHeight="1" x14ac:dyDescent="0.2">
      <c r="B84" s="63" t="s">
        <v>146</v>
      </c>
      <c r="C84" s="70" t="s">
        <v>150</v>
      </c>
      <c r="D84" s="71">
        <v>92141</v>
      </c>
      <c r="E84" s="67">
        <v>18454.5</v>
      </c>
      <c r="F84" s="18">
        <f t="shared" si="5"/>
        <v>20.028543210948438</v>
      </c>
    </row>
    <row r="85" spans="2:6" ht="18.75" customHeight="1" x14ac:dyDescent="0.2">
      <c r="B85" s="63" t="s">
        <v>147</v>
      </c>
      <c r="C85" s="70" t="s">
        <v>151</v>
      </c>
      <c r="D85" s="71">
        <v>174187.1</v>
      </c>
      <c r="E85" s="67">
        <v>36511.5</v>
      </c>
      <c r="F85" s="18">
        <f t="shared" si="5"/>
        <v>20.961081503739369</v>
      </c>
    </row>
    <row r="86" spans="2:6" ht="18.75" customHeight="1" x14ac:dyDescent="0.2">
      <c r="B86" s="63" t="s">
        <v>148</v>
      </c>
      <c r="C86" s="70" t="s">
        <v>152</v>
      </c>
      <c r="D86" s="71">
        <v>5240.5</v>
      </c>
      <c r="E86" s="67">
        <v>260</v>
      </c>
      <c r="F86" s="18">
        <f t="shared" si="5"/>
        <v>4.9613586489838752</v>
      </c>
    </row>
    <row r="87" spans="2:6" ht="18.75" customHeight="1" x14ac:dyDescent="0.2">
      <c r="B87" s="63" t="s">
        <v>149</v>
      </c>
      <c r="C87" s="70" t="s">
        <v>153</v>
      </c>
      <c r="D87" s="71">
        <v>30622.6</v>
      </c>
      <c r="E87" s="67">
        <v>6368.8</v>
      </c>
      <c r="F87" s="18">
        <f t="shared" si="5"/>
        <v>20.797711494125256</v>
      </c>
    </row>
    <row r="88" spans="2:6" ht="31.5" customHeight="1" x14ac:dyDescent="0.2">
      <c r="B88" s="41" t="s">
        <v>35</v>
      </c>
      <c r="C88" s="43" t="s">
        <v>36</v>
      </c>
      <c r="D88" s="18">
        <f>D89+D90</f>
        <v>43842.5</v>
      </c>
      <c r="E88" s="18">
        <f>E89+E90</f>
        <v>9489.9</v>
      </c>
      <c r="F88" s="66">
        <f t="shared" si="5"/>
        <v>21.645435365227804</v>
      </c>
    </row>
    <row r="89" spans="2:6" ht="18.75" customHeight="1" x14ac:dyDescent="0.2">
      <c r="B89" s="105" t="s">
        <v>154</v>
      </c>
      <c r="C89" s="70" t="s">
        <v>156</v>
      </c>
      <c r="D89" s="66">
        <v>34542.5</v>
      </c>
      <c r="E89" s="67">
        <v>8093</v>
      </c>
      <c r="F89" s="66">
        <f t="shared" si="5"/>
        <v>23.429109068538757</v>
      </c>
    </row>
    <row r="90" spans="2:6" ht="25.5" customHeight="1" x14ac:dyDescent="0.2">
      <c r="B90" s="105" t="s">
        <v>155</v>
      </c>
      <c r="C90" s="70" t="s">
        <v>157</v>
      </c>
      <c r="D90" s="66">
        <v>9300</v>
      </c>
      <c r="E90" s="67">
        <v>1396.9</v>
      </c>
      <c r="F90" s="66">
        <f t="shared" si="5"/>
        <v>15.020430107526881</v>
      </c>
    </row>
    <row r="91" spans="2:6" ht="17.25" customHeight="1" x14ac:dyDescent="0.2">
      <c r="B91" s="41">
        <v>1000</v>
      </c>
      <c r="C91" s="43" t="s">
        <v>37</v>
      </c>
      <c r="D91" s="18">
        <f>D92+D93+D94+D95+D96</f>
        <v>42343.4</v>
      </c>
      <c r="E91" s="21">
        <f>E92+E93+E94+E95+E96</f>
        <v>7159.2</v>
      </c>
      <c r="F91" s="18">
        <f>E91*100/D91</f>
        <v>16.907475545185317</v>
      </c>
    </row>
    <row r="92" spans="2:6" ht="17.25" customHeight="1" x14ac:dyDescent="0.2">
      <c r="B92" s="105" t="s">
        <v>158</v>
      </c>
      <c r="C92" s="70" t="s">
        <v>163</v>
      </c>
      <c r="D92" s="66">
        <v>470</v>
      </c>
      <c r="E92" s="67">
        <v>97.5</v>
      </c>
      <c r="F92" s="66">
        <f t="shared" ref="F92:F96" si="6">E92*100/D92</f>
        <v>20.74468085106383</v>
      </c>
    </row>
    <row r="93" spans="2:6" ht="17.25" customHeight="1" x14ac:dyDescent="0.2">
      <c r="B93" s="105" t="s">
        <v>159</v>
      </c>
      <c r="C93" s="70" t="s">
        <v>164</v>
      </c>
      <c r="D93" s="66">
        <v>22731.5</v>
      </c>
      <c r="E93" s="67">
        <v>4205.3</v>
      </c>
      <c r="F93" s="66">
        <f t="shared" si="6"/>
        <v>18.499879022501815</v>
      </c>
    </row>
    <row r="94" spans="2:6" ht="17.25" customHeight="1" x14ac:dyDescent="0.2">
      <c r="B94" s="105" t="s">
        <v>160</v>
      </c>
      <c r="C94" s="70" t="s">
        <v>165</v>
      </c>
      <c r="D94" s="66">
        <v>10044.799999999999</v>
      </c>
      <c r="E94" s="67">
        <v>1050.7</v>
      </c>
      <c r="F94" s="66">
        <f t="shared" si="6"/>
        <v>10.46013857916534</v>
      </c>
    </row>
    <row r="95" spans="2:6" ht="17.25" customHeight="1" x14ac:dyDescent="0.2">
      <c r="B95" s="105" t="s">
        <v>161</v>
      </c>
      <c r="C95" s="70" t="s">
        <v>166</v>
      </c>
      <c r="D95" s="66">
        <v>1416</v>
      </c>
      <c r="E95" s="67">
        <v>431</v>
      </c>
      <c r="F95" s="66">
        <f t="shared" si="6"/>
        <v>30.437853107344633</v>
      </c>
    </row>
    <row r="96" spans="2:6" ht="17.25" customHeight="1" x14ac:dyDescent="0.2">
      <c r="B96" s="105" t="s">
        <v>162</v>
      </c>
      <c r="C96" s="72" t="s">
        <v>167</v>
      </c>
      <c r="D96" s="66">
        <v>7681.1</v>
      </c>
      <c r="E96" s="67">
        <v>1374.7</v>
      </c>
      <c r="F96" s="66">
        <f t="shared" si="6"/>
        <v>17.897176185702566</v>
      </c>
    </row>
    <row r="97" spans="1:7" ht="17.25" customHeight="1" x14ac:dyDescent="0.2">
      <c r="B97" s="41" t="s">
        <v>87</v>
      </c>
      <c r="C97" s="43" t="s">
        <v>88</v>
      </c>
      <c r="D97" s="18">
        <f>D98</f>
        <v>3600</v>
      </c>
      <c r="E97" s="21">
        <f>E98</f>
        <v>961.9</v>
      </c>
      <c r="F97" s="18">
        <f t="shared" ref="F97:F103" si="7">E97*100/D97</f>
        <v>26.719444444444445</v>
      </c>
    </row>
    <row r="98" spans="1:7" ht="17.25" customHeight="1" x14ac:dyDescent="0.2">
      <c r="B98" s="63" t="s">
        <v>168</v>
      </c>
      <c r="C98" s="70" t="s">
        <v>169</v>
      </c>
      <c r="D98" s="66">
        <v>3600</v>
      </c>
      <c r="E98" s="67">
        <v>961.9</v>
      </c>
      <c r="F98" s="18">
        <f t="shared" si="7"/>
        <v>26.719444444444445</v>
      </c>
    </row>
    <row r="99" spans="1:7" ht="17.25" customHeight="1" x14ac:dyDescent="0.2">
      <c r="B99" s="41" t="s">
        <v>89</v>
      </c>
      <c r="C99" s="43" t="s">
        <v>90</v>
      </c>
      <c r="D99" s="18">
        <f>D100</f>
        <v>1265</v>
      </c>
      <c r="E99" s="21">
        <f>E100</f>
        <v>160</v>
      </c>
      <c r="F99" s="18">
        <f t="shared" si="7"/>
        <v>12.648221343873518</v>
      </c>
    </row>
    <row r="100" spans="1:7" ht="25.5" customHeight="1" x14ac:dyDescent="0.2">
      <c r="B100" s="78" t="s">
        <v>170</v>
      </c>
      <c r="C100" s="77" t="s">
        <v>173</v>
      </c>
      <c r="D100" s="75">
        <v>1265</v>
      </c>
      <c r="E100" s="76">
        <v>160</v>
      </c>
      <c r="F100" s="75">
        <f t="shared" si="7"/>
        <v>12.648221343873518</v>
      </c>
    </row>
    <row r="101" spans="1:7" ht="33" customHeight="1" x14ac:dyDescent="0.2">
      <c r="B101" s="73" t="s">
        <v>91</v>
      </c>
      <c r="C101" s="74" t="s">
        <v>92</v>
      </c>
      <c r="D101" s="75">
        <f>D102</f>
        <v>6043.7</v>
      </c>
      <c r="E101" s="76">
        <f>E102</f>
        <v>1198.4000000000001</v>
      </c>
      <c r="F101" s="80">
        <f t="shared" si="7"/>
        <v>19.828912752122047</v>
      </c>
    </row>
    <row r="102" spans="1:7" ht="23.25" thickBot="1" x14ac:dyDescent="0.25">
      <c r="B102" s="79" t="s">
        <v>171</v>
      </c>
      <c r="C102" s="77" t="s">
        <v>172</v>
      </c>
      <c r="D102" s="80">
        <v>6043.7</v>
      </c>
      <c r="E102" s="81">
        <v>1198.4000000000001</v>
      </c>
      <c r="F102" s="80">
        <f t="shared" si="7"/>
        <v>19.828912752122047</v>
      </c>
    </row>
    <row r="103" spans="1:7" ht="19.5" thickBot="1" x14ac:dyDescent="0.25">
      <c r="B103" s="55"/>
      <c r="C103" s="49" t="s">
        <v>38</v>
      </c>
      <c r="D103" s="50">
        <f>SUM(D60+D68+D69+D70+D76+D83+D88+D91+D97+D99+D102+D82)</f>
        <v>837658.7</v>
      </c>
      <c r="E103" s="50">
        <f>SUM(E60+E68+E69+E70+E76+E83+E88+E91+E97+E99+E102+E82)</f>
        <v>98627.199999999983</v>
      </c>
      <c r="F103" s="51">
        <f t="shared" si="7"/>
        <v>11.774150975809119</v>
      </c>
    </row>
    <row r="104" spans="1:7" ht="25.5" x14ac:dyDescent="0.2">
      <c r="B104" s="52"/>
      <c r="C104" s="53" t="s">
        <v>39</v>
      </c>
      <c r="D104" s="54">
        <f>D58-D103</f>
        <v>-10838.600000000093</v>
      </c>
      <c r="E104" s="54">
        <f>E58-E103</f>
        <v>29629.300000000032</v>
      </c>
      <c r="F104" s="29"/>
    </row>
    <row r="105" spans="1:7" ht="23.25" customHeight="1" x14ac:dyDescent="0.2">
      <c r="B105" s="86"/>
      <c r="C105" s="87"/>
      <c r="D105" s="87"/>
      <c r="E105" s="87"/>
      <c r="F105" s="87"/>
    </row>
    <row r="106" spans="1:7" ht="52.5" customHeight="1" x14ac:dyDescent="0.2">
      <c r="A106" s="88" t="s">
        <v>113</v>
      </c>
      <c r="B106" s="88"/>
      <c r="C106" s="88"/>
      <c r="D106" s="88"/>
      <c r="E106" s="88"/>
      <c r="F106" s="88"/>
      <c r="G106" s="88"/>
    </row>
    <row r="107" spans="1:7" ht="42.75" customHeight="1" x14ac:dyDescent="0.2">
      <c r="A107" s="4"/>
      <c r="B107" s="9"/>
      <c r="C107" s="10"/>
      <c r="D107" s="11"/>
      <c r="E107" s="15"/>
      <c r="F107" s="11"/>
    </row>
    <row r="108" spans="1:7" x14ac:dyDescent="0.2">
      <c r="A108" s="4"/>
      <c r="B108" s="9"/>
      <c r="C108" s="10"/>
      <c r="D108" s="11"/>
      <c r="E108" s="15"/>
      <c r="F108" s="11"/>
    </row>
    <row r="109" spans="1:7" x14ac:dyDescent="0.2">
      <c r="A109" s="4"/>
      <c r="B109" s="9"/>
      <c r="C109" s="10"/>
      <c r="D109" s="11"/>
      <c r="E109" s="15"/>
      <c r="F109" s="11"/>
    </row>
    <row r="110" spans="1:7" ht="15" x14ac:dyDescent="0.2">
      <c r="A110" s="4"/>
      <c r="B110" s="17"/>
      <c r="C110" s="17"/>
      <c r="D110" s="17"/>
      <c r="E110" s="17"/>
      <c r="F110" s="17"/>
    </row>
    <row r="111" spans="1:7" ht="15" x14ac:dyDescent="0.2">
      <c r="A111" s="4"/>
      <c r="B111" s="12"/>
      <c r="C111" s="13"/>
      <c r="D111" s="14"/>
      <c r="E111" s="16"/>
      <c r="F111" s="14"/>
      <c r="G111" s="14"/>
    </row>
    <row r="112" spans="1:7" x14ac:dyDescent="0.2">
      <c r="A112" s="4"/>
      <c r="B112" s="6"/>
      <c r="C112" s="6"/>
    </row>
    <row r="113" spans="1:3" x14ac:dyDescent="0.2">
      <c r="A113" s="4"/>
      <c r="C113" s="8"/>
    </row>
    <row r="114" spans="1:3" x14ac:dyDescent="0.2">
      <c r="A114" s="4"/>
    </row>
    <row r="115" spans="1:3" x14ac:dyDescent="0.2">
      <c r="A115" s="4"/>
    </row>
    <row r="117" spans="1:3" ht="18.75" customHeight="1" x14ac:dyDescent="0.2"/>
    <row r="118" spans="1:3" ht="25.5" customHeight="1" x14ac:dyDescent="0.2">
      <c r="A118" s="7"/>
    </row>
    <row r="120" spans="1:3" x14ac:dyDescent="0.2">
      <c r="C120" s="5"/>
    </row>
    <row r="121" spans="1:3" x14ac:dyDescent="0.2">
      <c r="C121" s="5"/>
    </row>
    <row r="122" spans="1:3" x14ac:dyDescent="0.2">
      <c r="C122" s="5"/>
    </row>
    <row r="123" spans="1:3" x14ac:dyDescent="0.2">
      <c r="C123" s="5"/>
    </row>
    <row r="124" spans="1:3" x14ac:dyDescent="0.2">
      <c r="C124" s="5"/>
    </row>
    <row r="125" spans="1:3" x14ac:dyDescent="0.2">
      <c r="C125" s="5"/>
    </row>
    <row r="126" spans="1:3" x14ac:dyDescent="0.2">
      <c r="C126" s="5"/>
    </row>
    <row r="127" spans="1:3" x14ac:dyDescent="0.2">
      <c r="C127" s="5"/>
    </row>
    <row r="128" spans="1:3" x14ac:dyDescent="0.2">
      <c r="C128" s="5"/>
    </row>
    <row r="129" spans="3:3" x14ac:dyDescent="0.2">
      <c r="C129" s="5"/>
    </row>
    <row r="130" spans="3:3" x14ac:dyDescent="0.2">
      <c r="C130" s="5"/>
    </row>
    <row r="131" spans="3:3" x14ac:dyDescent="0.2">
      <c r="C131" s="5"/>
    </row>
    <row r="132" spans="3:3" x14ac:dyDescent="0.2">
      <c r="C132" s="5"/>
    </row>
    <row r="133" spans="3:3" x14ac:dyDescent="0.2">
      <c r="C133" s="5"/>
    </row>
    <row r="134" spans="3:3" x14ac:dyDescent="0.2">
      <c r="C134" s="5"/>
    </row>
    <row r="135" spans="3:3" x14ac:dyDescent="0.2">
      <c r="C135" s="5"/>
    </row>
    <row r="136" spans="3:3" x14ac:dyDescent="0.2">
      <c r="C136" s="5"/>
    </row>
    <row r="137" spans="3:3" x14ac:dyDescent="0.2">
      <c r="C137" s="5"/>
    </row>
    <row r="138" spans="3:3" x14ac:dyDescent="0.2">
      <c r="C138" s="5"/>
    </row>
    <row r="139" spans="3:3" x14ac:dyDescent="0.2">
      <c r="C139" s="5"/>
    </row>
    <row r="140" spans="3:3" x14ac:dyDescent="0.2">
      <c r="C140" s="5"/>
    </row>
    <row r="141" spans="3:3" x14ac:dyDescent="0.2">
      <c r="C141" s="5"/>
    </row>
    <row r="142" spans="3:3" x14ac:dyDescent="0.2">
      <c r="C142" s="5"/>
    </row>
    <row r="143" spans="3:3" x14ac:dyDescent="0.2">
      <c r="C143" s="5"/>
    </row>
    <row r="144" spans="3:3" x14ac:dyDescent="0.2">
      <c r="C144" s="5"/>
    </row>
    <row r="145" spans="3:3" x14ac:dyDescent="0.2">
      <c r="C145" s="5"/>
    </row>
    <row r="146" spans="3:3" x14ac:dyDescent="0.2">
      <c r="C146" s="5"/>
    </row>
  </sheetData>
  <mergeCells count="10">
    <mergeCell ref="B71:C71"/>
    <mergeCell ref="B105:F105"/>
    <mergeCell ref="A106:G106"/>
    <mergeCell ref="B2:F3"/>
    <mergeCell ref="B4:C5"/>
    <mergeCell ref="F4:F5"/>
    <mergeCell ref="B77:C77"/>
    <mergeCell ref="D4:D5"/>
    <mergeCell ref="E4:E5"/>
    <mergeCell ref="B59:F59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C2" sqref="C2"/>
    </sheetView>
  </sheetViews>
  <sheetFormatPr defaultRowHeight="12.75" x14ac:dyDescent="0.2"/>
  <sheetData>
    <row r="3" spans="2:3" x14ac:dyDescent="0.2">
      <c r="B3">
        <v>399.17599999999999</v>
      </c>
      <c r="C3">
        <v>0</v>
      </c>
    </row>
    <row r="4" spans="2:3" x14ac:dyDescent="0.2">
      <c r="B4">
        <v>60</v>
      </c>
      <c r="C4">
        <v>0</v>
      </c>
    </row>
    <row r="5" spans="2:3" x14ac:dyDescent="0.2">
      <c r="B5">
        <v>2066.5639999999999</v>
      </c>
      <c r="C5">
        <v>0</v>
      </c>
    </row>
    <row r="6" spans="2:3" x14ac:dyDescent="0.2">
      <c r="B6">
        <v>875.95</v>
      </c>
      <c r="C6">
        <v>0</v>
      </c>
    </row>
    <row r="7" spans="2:3" x14ac:dyDescent="0.2">
      <c r="B7">
        <v>396.87</v>
      </c>
      <c r="C7">
        <v>0</v>
      </c>
    </row>
    <row r="8" spans="2:3" x14ac:dyDescent="0.2">
      <c r="B8">
        <v>43.9</v>
      </c>
      <c r="C8">
        <v>0</v>
      </c>
    </row>
    <row r="9" spans="2:3" x14ac:dyDescent="0.2">
      <c r="B9">
        <f>SUM(B3:B8)</f>
        <v>3842.4599999999996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User</cp:lastModifiedBy>
  <cp:lastPrinted>2015-04-17T12:22:43Z</cp:lastPrinted>
  <dcterms:created xsi:type="dcterms:W3CDTF">2005-02-24T04:25:28Z</dcterms:created>
  <dcterms:modified xsi:type="dcterms:W3CDTF">2015-04-17T12:45:31Z</dcterms:modified>
</cp:coreProperties>
</file>