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2" i="1" l="1"/>
  <c r="D42" i="1"/>
  <c r="F43" i="1"/>
  <c r="D41" i="1"/>
  <c r="F71" i="1"/>
  <c r="F11" i="1"/>
  <c r="F57" i="1" l="1"/>
  <c r="D52" i="1"/>
  <c r="D32" i="1" l="1"/>
  <c r="E75" i="1" l="1"/>
  <c r="E21" i="1" l="1"/>
  <c r="D21" i="1"/>
  <c r="E41" i="1" l="1"/>
  <c r="E40" i="1" s="1"/>
  <c r="E37" i="1"/>
  <c r="E32" i="1"/>
  <c r="E25" i="1"/>
  <c r="E17" i="1"/>
  <c r="E14" i="1"/>
  <c r="E12" i="1"/>
  <c r="E8" i="1"/>
  <c r="E7" i="1" l="1"/>
  <c r="E50" i="1"/>
  <c r="F101" i="1"/>
  <c r="F99" i="1"/>
  <c r="F31" i="1"/>
  <c r="F30" i="1"/>
  <c r="D12" i="1"/>
  <c r="F58" i="1"/>
  <c r="F56" i="1"/>
  <c r="F55" i="1"/>
  <c r="F54" i="1"/>
  <c r="F53" i="1"/>
  <c r="E100" i="1"/>
  <c r="E98" i="1"/>
  <c r="F96" i="1"/>
  <c r="E95" i="1"/>
  <c r="F94" i="1"/>
  <c r="F93" i="1"/>
  <c r="F92" i="1"/>
  <c r="F91" i="1"/>
  <c r="F90" i="1"/>
  <c r="E89" i="1"/>
  <c r="F79" i="1"/>
  <c r="F76" i="1"/>
  <c r="F81" i="1"/>
  <c r="F80" i="1"/>
  <c r="F78" i="1"/>
  <c r="F84" i="1"/>
  <c r="F83" i="1"/>
  <c r="D75" i="1" l="1"/>
  <c r="F75" i="1" s="1"/>
  <c r="D89" i="1"/>
  <c r="D98" i="1"/>
  <c r="D100" i="1"/>
  <c r="D95" i="1"/>
  <c r="E82" i="1"/>
  <c r="D82" i="1"/>
  <c r="E77" i="1"/>
  <c r="D77" i="1"/>
  <c r="E52" i="1" l="1"/>
  <c r="E64" i="1" l="1"/>
  <c r="F65" i="1" l="1"/>
  <c r="D64" i="1"/>
  <c r="E69" i="1" l="1"/>
  <c r="D69" i="1"/>
  <c r="F29" i="1" l="1"/>
  <c r="F28" i="1"/>
  <c r="F27" i="1"/>
  <c r="F26" i="1"/>
  <c r="F67" i="1"/>
  <c r="D25" i="1"/>
  <c r="F44" i="1"/>
  <c r="F9" i="1"/>
  <c r="D17" i="1"/>
  <c r="F19" i="1"/>
  <c r="E102" i="1"/>
  <c r="E103" i="1" s="1"/>
  <c r="D40" i="1"/>
  <c r="F100" i="1"/>
  <c r="F98" i="1"/>
  <c r="F95" i="1"/>
  <c r="D8" i="1"/>
  <c r="D14" i="1"/>
  <c r="D37" i="1"/>
  <c r="F34" i="1"/>
  <c r="F33" i="1"/>
  <c r="F18" i="1"/>
  <c r="F17" i="1"/>
  <c r="F68" i="1"/>
  <c r="F32" i="1"/>
  <c r="F73" i="1"/>
  <c r="F46" i="1"/>
  <c r="F23" i="1"/>
  <c r="F89" i="1"/>
  <c r="F82" i="1"/>
  <c r="F77" i="1"/>
  <c r="F69" i="1"/>
  <c r="F66" i="1"/>
  <c r="F64" i="1"/>
  <c r="F52" i="1"/>
  <c r="F45" i="1"/>
  <c r="F24" i="1"/>
  <c r="F22" i="1"/>
  <c r="B9" i="2"/>
  <c r="F42" i="1"/>
  <c r="F36" i="1"/>
  <c r="F35" i="1"/>
  <c r="F25" i="1"/>
  <c r="F21" i="1"/>
  <c r="F16" i="1"/>
  <c r="F15" i="1"/>
  <c r="F14" i="1"/>
  <c r="F13" i="1"/>
  <c r="F12" i="1"/>
  <c r="F10" i="1"/>
  <c r="F8" i="1"/>
  <c r="D7" i="1" l="1"/>
  <c r="D50" i="1"/>
  <c r="D102" i="1"/>
  <c r="F102" i="1"/>
  <c r="F41" i="1"/>
  <c r="F7" i="1" l="1"/>
  <c r="F40" i="1"/>
  <c r="F50" i="1"/>
  <c r="D103" i="1"/>
</calcChain>
</file>

<file path=xl/sharedStrings.xml><?xml version="1.0" encoding="utf-8"?>
<sst xmlns="http://schemas.openxmlformats.org/spreadsheetml/2006/main" count="173" uniqueCount="173">
  <si>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</si>
  <si>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</si>
  <si>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</si>
  <si>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</si>
  <si>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</si>
  <si>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</si>
  <si>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</si>
  <si>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</si>
  <si>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</si>
  <si>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</si>
  <si>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</si>
  <si>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</si>
  <si>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</si>
  <si>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</si>
  <si>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</si>
  <si>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</si>
  <si>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</si>
  <si>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</si>
  <si>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</si>
  <si>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</si>
  <si>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</si>
  <si>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</si>
  <si>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</si>
  <si>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</si>
  <si>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</si>
  <si>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</si>
  <si>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</si>
  <si>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</si>
  <si>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</si>
  <si>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</si>
  <si>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</si>
  <si>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</si>
  <si>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</si>
  <si>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</si>
  <si>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</si>
  <si>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</si>
  <si>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</si>
  <si>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</si>
  <si>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</si>
  <si>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</si>
  <si>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</si>
  <si>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</si>
  <si>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</si>
  <si>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</si>
  <si>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</si>
  <si>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</si>
  <si>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</si>
  <si>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</si>
  <si>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</si>
  <si>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</si>
  <si>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</si>
  <si>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</si>
  <si>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</si>
  <si>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</si>
  <si>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</si>
  <si>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</si>
  <si>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</si>
  <si>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</si>
  <si>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</si>
  <si>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</si>
  <si>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</si>
  <si>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</si>
  <si>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</si>
  <si>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</si>
  <si>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</si>
  <si>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</si>
  <si>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</si>
  <si>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</si>
  <si>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</si>
  <si>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</si>
  <si>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</si>
  <si>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</si>
  <si>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</si>
  <si>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</si>
  <si>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</si>
  <si>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</si>
  <si>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</si>
  <si>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</si>
  <si>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</si>
  <si>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</si>
  <si>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</si>
  <si>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</si>
  <si>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</si>
  <si>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</si>
  <si>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</si>
  <si>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</si>
  <si>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</si>
  <si>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</si>
  <si>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</si>
  <si>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</si>
  <si>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</si>
  <si>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</si>
  <si>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</si>
  <si>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</si>
  <si>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</si>
  <si>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</si>
  <si>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</si>
  <si>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</si>
  <si>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</si>
  <si>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</si>
  <si>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</si>
  <si>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</si>
  <si>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</si>
  <si>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</si>
  <si>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</si>
  <si>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</si>
  <si>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</si>
  <si>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</si>
  <si>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</si>
  <si>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</si>
  <si>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</si>
  <si>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</si>
  <si>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</si>
  <si>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</si>
  <si>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</si>
  <si>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</si>
  <si>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</si>
  <si>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0405</t>
  </si>
  <si>
    <t>Сельское хозяйство и рыболовство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</si>
  <si>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</si>
  <si>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</si>
  <si>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</si>
  <si>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</si>
  <si>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</si>
  <si>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</si>
  <si>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</si>
  <si>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</si>
  <si>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</si>
  <si>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</si>
  <si>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</si>
  <si>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</si>
  <si>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</si>
  <si>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</si>
  <si>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</si>
  <si>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</si>
  <si>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</si>
  <si>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</si>
  <si>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</si>
  <si>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</si>
  <si>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</si>
  <si>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</si>
  <si>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</si>
  <si>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</si>
  <si>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</si>
  <si>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</si>
  <si>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</si>
  <si>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</si>
  <si>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</si>
  <si>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</si>
  <si>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</si>
  <si>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</si>
  <si>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</si>
  <si>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</si>
  <si>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</si>
  <si>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</si>
  <si>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</si>
  <si>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</si>
  <si>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</si>
  <si>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</si>
  <si>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</si>
  <si>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</si>
  <si>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</si>
  <si>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</si>
  <si>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</si>
  <si>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</si>
  <si>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</si>
  <si>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</si>
  <si>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</si>
  <si>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</si>
  <si>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</si>
  <si>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</si>
  <si>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</si>
  <si>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марта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</si>
</sst>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view="pageBreakPreview" topLeftCell="A83" zoomScaleNormal="75" workbookViewId="0">
      <selection activeCell="A104" sqref="A104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89" t="s">
        <v>172</v>
      </c>
      <c r="C2" s="90"/>
      <c r="D2" s="90"/>
      <c r="E2" s="90"/>
      <c r="F2" s="90"/>
    </row>
    <row r="3" spans="1:6" ht="30.75" customHeight="1" thickBot="1" x14ac:dyDescent="0.25">
      <c r="B3" s="90"/>
      <c r="C3" s="90"/>
      <c r="D3" s="90"/>
      <c r="E3" s="90"/>
      <c r="F3" s="90"/>
    </row>
    <row r="4" spans="1:6" ht="12.75" customHeight="1" x14ac:dyDescent="0.2">
      <c r="A4" s="2"/>
      <c r="B4" s="91" t="s">
        <v>119</v>
      </c>
      <c r="C4" s="92"/>
      <c r="D4" s="98" t="s">
        <v>0</v>
      </c>
      <c r="E4" s="100" t="s">
        <v>1</v>
      </c>
      <c r="F4" s="95" t="s">
        <v>2</v>
      </c>
    </row>
    <row r="5" spans="1:6" ht="13.5" thickBot="1" x14ac:dyDescent="0.25">
      <c r="A5" s="2"/>
      <c r="B5" s="93"/>
      <c r="C5" s="94"/>
      <c r="D5" s="99"/>
      <c r="E5" s="101"/>
      <c r="F5" s="96"/>
    </row>
    <row r="6" spans="1:6" ht="19.5" customHeight="1" x14ac:dyDescent="0.2">
      <c r="B6" s="102" t="s">
        <v>4</v>
      </c>
      <c r="C6" s="103"/>
      <c r="D6" s="103"/>
      <c r="E6" s="103"/>
      <c r="F6" s="104"/>
    </row>
    <row r="7" spans="1:6" ht="14.25" customHeight="1" x14ac:dyDescent="0.25">
      <c r="B7" s="26" t="s">
        <v>3</v>
      </c>
      <c r="C7" s="80" t="s">
        <v>59</v>
      </c>
      <c r="D7" s="81">
        <f>SUM(D8+D12+D11+D14+D17+D20+D21+D25+D32+D35+D36+D37+D31+D30)</f>
        <v>249099203</v>
      </c>
      <c r="E7" s="81">
        <f>SUM(E8+E12+E11+E14+E17+E20+E21+E25+E32+E35+E36+E37+E31+E30)</f>
        <v>28311021.539999999</v>
      </c>
      <c r="F7" s="82">
        <f t="shared" ref="F7:F19" si="0">E7*100/D7</f>
        <v>11.365360145291191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198529337</v>
      </c>
      <c r="E8" s="59">
        <f>E9+E10</f>
        <v>18937688.359999999</v>
      </c>
      <c r="F8" s="18">
        <f t="shared" si="0"/>
        <v>9.5389873588304983</v>
      </c>
    </row>
    <row r="9" spans="1:6" ht="14.25" customHeight="1" x14ac:dyDescent="0.2">
      <c r="B9" s="26" t="s">
        <v>5</v>
      </c>
      <c r="C9" s="29" t="s">
        <v>6</v>
      </c>
      <c r="D9" s="62">
        <v>1827393</v>
      </c>
      <c r="E9" s="62">
        <v>-939624.46</v>
      </c>
      <c r="F9" s="19">
        <f t="shared" si="0"/>
        <v>-51.418849694619603</v>
      </c>
    </row>
    <row r="10" spans="1:6" ht="17.25" customHeight="1" x14ac:dyDescent="0.2">
      <c r="B10" s="26" t="s">
        <v>7</v>
      </c>
      <c r="C10" s="29" t="s">
        <v>8</v>
      </c>
      <c r="D10" s="62">
        <v>196701944</v>
      </c>
      <c r="E10" s="62">
        <v>19877312.82</v>
      </c>
      <c r="F10" s="19">
        <f t="shared" si="0"/>
        <v>10.105295563321937</v>
      </c>
    </row>
    <row r="11" spans="1:6" ht="27.75" customHeight="1" x14ac:dyDescent="0.2">
      <c r="B11" s="26" t="s">
        <v>168</v>
      </c>
      <c r="C11" s="28" t="s">
        <v>169</v>
      </c>
      <c r="D11" s="65">
        <v>800000</v>
      </c>
      <c r="E11" s="65">
        <v>104199.63</v>
      </c>
      <c r="F11" s="22">
        <f t="shared" si="0"/>
        <v>13.02495375</v>
      </c>
    </row>
    <row r="12" spans="1:6" ht="17.25" customHeight="1" x14ac:dyDescent="0.2">
      <c r="B12" s="27" t="s">
        <v>37</v>
      </c>
      <c r="C12" s="30" t="s">
        <v>40</v>
      </c>
      <c r="D12" s="61">
        <f>D13</f>
        <v>16310000</v>
      </c>
      <c r="E12" s="59">
        <f>E13</f>
        <v>3134465.16</v>
      </c>
      <c r="F12" s="18">
        <f t="shared" si="0"/>
        <v>19.218057388105457</v>
      </c>
    </row>
    <row r="13" spans="1:6" ht="26.25" customHeight="1" x14ac:dyDescent="0.2">
      <c r="B13" s="26" t="s">
        <v>54</v>
      </c>
      <c r="C13" s="29" t="s">
        <v>38</v>
      </c>
      <c r="D13" s="62">
        <v>16310000</v>
      </c>
      <c r="E13" s="62">
        <v>3134465.16</v>
      </c>
      <c r="F13" s="19">
        <f t="shared" si="0"/>
        <v>19.218057388105457</v>
      </c>
    </row>
    <row r="14" spans="1:6" x14ac:dyDescent="0.2">
      <c r="B14" s="26" t="s">
        <v>9</v>
      </c>
      <c r="C14" s="30" t="s">
        <v>10</v>
      </c>
      <c r="D14" s="61">
        <f>SUM(D15+D16)</f>
        <v>2970500</v>
      </c>
      <c r="E14" s="59">
        <f>E15+E16</f>
        <v>972116.29</v>
      </c>
      <c r="F14" s="18">
        <f t="shared" si="0"/>
        <v>32.7256788419458</v>
      </c>
    </row>
    <row r="15" spans="1:6" x14ac:dyDescent="0.2">
      <c r="B15" s="26" t="s">
        <v>55</v>
      </c>
      <c r="C15" s="29" t="s">
        <v>11</v>
      </c>
      <c r="D15" s="62">
        <v>1580500</v>
      </c>
      <c r="E15" s="62">
        <v>123049.06</v>
      </c>
      <c r="F15" s="19">
        <f t="shared" si="0"/>
        <v>7.7854514394179057</v>
      </c>
    </row>
    <row r="16" spans="1:6" ht="15.75" customHeight="1" x14ac:dyDescent="0.2">
      <c r="B16" s="26" t="s">
        <v>52</v>
      </c>
      <c r="C16" s="29" t="s">
        <v>39</v>
      </c>
      <c r="D16" s="62">
        <v>1390000</v>
      </c>
      <c r="E16" s="62">
        <v>849067.23</v>
      </c>
      <c r="F16" s="19">
        <f t="shared" si="0"/>
        <v>61.083973381294967</v>
      </c>
    </row>
    <row r="17" spans="1:6" ht="16.5" customHeight="1" x14ac:dyDescent="0.2">
      <c r="B17" s="26" t="s">
        <v>12</v>
      </c>
      <c r="C17" s="30" t="s">
        <v>13</v>
      </c>
      <c r="D17" s="61">
        <f>SUM(D18:D19)</f>
        <v>3570300</v>
      </c>
      <c r="E17" s="61">
        <f>E18+E19</f>
        <v>385847.96</v>
      </c>
      <c r="F17" s="19">
        <f t="shared" si="0"/>
        <v>10.807157941909644</v>
      </c>
    </row>
    <row r="18" spans="1:6" ht="27.75" customHeight="1" x14ac:dyDescent="0.2">
      <c r="B18" s="31" t="s">
        <v>84</v>
      </c>
      <c r="C18" s="32" t="s">
        <v>83</v>
      </c>
      <c r="D18" s="63">
        <v>3540300</v>
      </c>
      <c r="E18" s="63">
        <v>385847.96</v>
      </c>
      <c r="F18" s="19">
        <f t="shared" si="0"/>
        <v>10.898736265288253</v>
      </c>
    </row>
    <row r="19" spans="1:6" ht="29.25" customHeight="1" x14ac:dyDescent="0.2">
      <c r="B19" s="31" t="s">
        <v>99</v>
      </c>
      <c r="C19" s="32" t="s">
        <v>100</v>
      </c>
      <c r="D19" s="63">
        <v>30000</v>
      </c>
      <c r="E19" s="63">
        <v>0</v>
      </c>
      <c r="F19" s="19">
        <f t="shared" si="0"/>
        <v>0</v>
      </c>
    </row>
    <row r="20" spans="1:6" ht="49.5" customHeight="1" x14ac:dyDescent="0.2">
      <c r="B20" s="26" t="s">
        <v>14</v>
      </c>
      <c r="C20" s="30" t="s">
        <v>51</v>
      </c>
      <c r="D20" s="61">
        <v>0</v>
      </c>
      <c r="E20" s="61">
        <v>0</v>
      </c>
      <c r="F20" s="18">
        <v>0</v>
      </c>
    </row>
    <row r="21" spans="1:6" ht="42.75" customHeight="1" x14ac:dyDescent="0.2">
      <c r="B21" s="26" t="s">
        <v>15</v>
      </c>
      <c r="C21" s="30" t="s">
        <v>16</v>
      </c>
      <c r="D21" s="61">
        <f>D22+D23+D24</f>
        <v>8766900</v>
      </c>
      <c r="E21" s="61">
        <f>E22+E23+E24</f>
        <v>1044408.21</v>
      </c>
      <c r="F21" s="18">
        <f t="shared" ref="F21:F36" si="1">E21*100/D21</f>
        <v>11.913084556684803</v>
      </c>
    </row>
    <row r="22" spans="1:6" x14ac:dyDescent="0.2">
      <c r="B22" s="26" t="s">
        <v>76</v>
      </c>
      <c r="C22" s="33" t="s">
        <v>65</v>
      </c>
      <c r="D22" s="62">
        <v>3200000</v>
      </c>
      <c r="E22" s="62">
        <v>575348.9</v>
      </c>
      <c r="F22" s="21">
        <f t="shared" si="1"/>
        <v>17.979653124999999</v>
      </c>
    </row>
    <row r="23" spans="1:6" ht="25.5" x14ac:dyDescent="0.2">
      <c r="B23" s="26" t="s">
        <v>77</v>
      </c>
      <c r="C23" s="33" t="s">
        <v>74</v>
      </c>
      <c r="D23" s="62">
        <v>366900</v>
      </c>
      <c r="E23" s="62">
        <v>88109.83</v>
      </c>
      <c r="F23" s="21">
        <f t="shared" si="1"/>
        <v>24.014671572635596</v>
      </c>
    </row>
    <row r="24" spans="1:6" ht="38.25" x14ac:dyDescent="0.2">
      <c r="B24" s="26" t="s">
        <v>78</v>
      </c>
      <c r="C24" s="33" t="s">
        <v>75</v>
      </c>
      <c r="D24" s="62">
        <v>5200000</v>
      </c>
      <c r="E24" s="62">
        <v>380949.48</v>
      </c>
      <c r="F24" s="21">
        <f t="shared" si="1"/>
        <v>7.3259515384615383</v>
      </c>
    </row>
    <row r="25" spans="1:6" ht="25.5" x14ac:dyDescent="0.2">
      <c r="A25" s="3"/>
      <c r="B25" s="34" t="s">
        <v>46</v>
      </c>
      <c r="C25" s="30" t="s">
        <v>82</v>
      </c>
      <c r="D25" s="61">
        <f>SUM(D26:D29)</f>
        <v>394500</v>
      </c>
      <c r="E25" s="61">
        <f>E26+E27+E28+E29</f>
        <v>40679.86</v>
      </c>
      <c r="F25" s="20">
        <f t="shared" si="1"/>
        <v>10.311751584283904</v>
      </c>
    </row>
    <row r="26" spans="1:6" ht="25.5" x14ac:dyDescent="0.2">
      <c r="A26" s="3"/>
      <c r="B26" s="34" t="s">
        <v>101</v>
      </c>
      <c r="C26" s="32" t="s">
        <v>102</v>
      </c>
      <c r="D26" s="63">
        <v>100000</v>
      </c>
      <c r="E26" s="63">
        <v>3973.67</v>
      </c>
      <c r="F26" s="21">
        <f t="shared" si="1"/>
        <v>3.9736699999999998</v>
      </c>
    </row>
    <row r="27" spans="1:6" ht="25.5" x14ac:dyDescent="0.2">
      <c r="A27" s="3"/>
      <c r="B27" s="34" t="s">
        <v>103</v>
      </c>
      <c r="C27" s="32" t="s">
        <v>104</v>
      </c>
      <c r="D27" s="63">
        <v>18000</v>
      </c>
      <c r="E27" s="63">
        <v>1836.58</v>
      </c>
      <c r="F27" s="21">
        <f t="shared" si="1"/>
        <v>10.203222222222223</v>
      </c>
    </row>
    <row r="28" spans="1:6" ht="25.5" x14ac:dyDescent="0.2">
      <c r="A28" s="3"/>
      <c r="B28" s="34" t="s">
        <v>105</v>
      </c>
      <c r="C28" s="32" t="s">
        <v>106</v>
      </c>
      <c r="D28" s="63">
        <v>55500</v>
      </c>
      <c r="E28" s="63">
        <v>54.03</v>
      </c>
      <c r="F28" s="21">
        <f t="shared" si="1"/>
        <v>9.7351351351351353E-2</v>
      </c>
    </row>
    <row r="29" spans="1:6" ht="19.5" customHeight="1" x14ac:dyDescent="0.2">
      <c r="B29" s="26" t="s">
        <v>107</v>
      </c>
      <c r="C29" s="32" t="s">
        <v>108</v>
      </c>
      <c r="D29" s="64">
        <v>221000</v>
      </c>
      <c r="E29" s="62">
        <v>34815.58</v>
      </c>
      <c r="F29" s="21">
        <f t="shared" si="1"/>
        <v>15.753656108597285</v>
      </c>
    </row>
    <row r="30" spans="1:6" ht="28.5" customHeight="1" x14ac:dyDescent="0.2">
      <c r="B30" s="26" t="s">
        <v>79</v>
      </c>
      <c r="C30" s="28" t="s">
        <v>110</v>
      </c>
      <c r="D30" s="65">
        <v>3000</v>
      </c>
      <c r="E30" s="65">
        <v>0</v>
      </c>
      <c r="F30" s="19">
        <f t="shared" si="1"/>
        <v>0</v>
      </c>
    </row>
    <row r="31" spans="1:6" ht="28.5" hidden="1" customHeight="1" x14ac:dyDescent="0.2">
      <c r="B31" s="26" t="s">
        <v>109</v>
      </c>
      <c r="C31" s="29"/>
      <c r="D31" s="64"/>
      <c r="E31" s="62"/>
      <c r="F31" s="19" t="e">
        <f t="shared" si="1"/>
        <v>#DIV/0!</v>
      </c>
    </row>
    <row r="32" spans="1:6" ht="28.5" customHeight="1" x14ac:dyDescent="0.2">
      <c r="B32" s="26" t="s">
        <v>56</v>
      </c>
      <c r="C32" s="28" t="s">
        <v>97</v>
      </c>
      <c r="D32" s="66">
        <f>SUM(D33:D34)</f>
        <v>16053648</v>
      </c>
      <c r="E32" s="66">
        <f>SUM(E33:E34)</f>
        <v>3162873.81</v>
      </c>
      <c r="F32" s="22">
        <f t="shared" si="1"/>
        <v>19.701900838986877</v>
      </c>
    </row>
    <row r="33" spans="1:7" ht="15.75" customHeight="1" x14ac:dyDescent="0.2">
      <c r="B33" s="26" t="s">
        <v>87</v>
      </c>
      <c r="C33" s="32" t="s">
        <v>85</v>
      </c>
      <c r="D33" s="67">
        <v>14861798</v>
      </c>
      <c r="E33" s="63">
        <v>2771092.35</v>
      </c>
      <c r="F33" s="23">
        <f t="shared" si="1"/>
        <v>18.645740912371437</v>
      </c>
    </row>
    <row r="34" spans="1:7" ht="17.25" customHeight="1" x14ac:dyDescent="0.2">
      <c r="B34" s="26" t="s">
        <v>88</v>
      </c>
      <c r="C34" s="32" t="s">
        <v>86</v>
      </c>
      <c r="D34" s="67">
        <v>1191850</v>
      </c>
      <c r="E34" s="63">
        <v>391781.46</v>
      </c>
      <c r="F34" s="23">
        <f t="shared" si="1"/>
        <v>32.871708688173847</v>
      </c>
    </row>
    <row r="35" spans="1:7" ht="15" customHeight="1" x14ac:dyDescent="0.2">
      <c r="B35" s="26" t="s">
        <v>49</v>
      </c>
      <c r="C35" s="30" t="s">
        <v>50</v>
      </c>
      <c r="D35" s="66">
        <v>50000</v>
      </c>
      <c r="E35" s="65">
        <v>3300</v>
      </c>
      <c r="F35" s="22">
        <f t="shared" si="1"/>
        <v>6.6</v>
      </c>
    </row>
    <row r="36" spans="1:7" ht="15" customHeight="1" x14ac:dyDescent="0.2">
      <c r="A36" s="3"/>
      <c r="B36" s="26" t="s">
        <v>47</v>
      </c>
      <c r="C36" s="30" t="s">
        <v>48</v>
      </c>
      <c r="D36" s="59">
        <v>878433</v>
      </c>
      <c r="E36" s="61">
        <v>125647.55</v>
      </c>
      <c r="F36" s="18">
        <f t="shared" si="1"/>
        <v>14.303600843775223</v>
      </c>
    </row>
    <row r="37" spans="1:7" x14ac:dyDescent="0.2">
      <c r="B37" s="26" t="s">
        <v>58</v>
      </c>
      <c r="C37" s="28" t="s">
        <v>17</v>
      </c>
      <c r="D37" s="66">
        <f>SUM(D38:D39)</f>
        <v>772585</v>
      </c>
      <c r="E37" s="66">
        <f>E38+E39</f>
        <v>399794.71</v>
      </c>
      <c r="F37" s="19"/>
    </row>
    <row r="38" spans="1:7" ht="25.5" x14ac:dyDescent="0.2">
      <c r="B38" s="26" t="s">
        <v>80</v>
      </c>
      <c r="C38" s="32" t="s">
        <v>71</v>
      </c>
      <c r="D38" s="67">
        <v>0</v>
      </c>
      <c r="E38" s="63">
        <v>0</v>
      </c>
      <c r="F38" s="19">
        <v>0</v>
      </c>
    </row>
    <row r="39" spans="1:7" ht="18" customHeight="1" x14ac:dyDescent="0.2">
      <c r="B39" s="26" t="s">
        <v>81</v>
      </c>
      <c r="C39" s="32" t="s">
        <v>72</v>
      </c>
      <c r="D39" s="67">
        <v>772585</v>
      </c>
      <c r="E39" s="63">
        <v>399794.71</v>
      </c>
      <c r="F39" s="19"/>
    </row>
    <row r="40" spans="1:7" ht="18.75" customHeight="1" x14ac:dyDescent="0.25">
      <c r="B40" s="26"/>
      <c r="C40" s="83" t="s">
        <v>41</v>
      </c>
      <c r="D40" s="81">
        <f>SUM(D41+D49+D48)</f>
        <v>449838405.42000002</v>
      </c>
      <c r="E40" s="81">
        <f>SUM(E41+E49+E48)</f>
        <v>40359454.590000004</v>
      </c>
      <c r="F40" s="82">
        <f t="shared" ref="F40:F46" si="2">E40*100/D40</f>
        <v>8.9719895197293447</v>
      </c>
    </row>
    <row r="41" spans="1:7" ht="21" customHeight="1" x14ac:dyDescent="0.2">
      <c r="B41" s="29" t="s">
        <v>18</v>
      </c>
      <c r="C41" s="84" t="s">
        <v>73</v>
      </c>
      <c r="D41" s="59">
        <f>SUM(D42+D45+D46+D47)</f>
        <v>457248300</v>
      </c>
      <c r="E41" s="59">
        <f>SUM(E42+E45+E46+E47)</f>
        <v>47769349.170000002</v>
      </c>
      <c r="F41" s="18">
        <f t="shared" si="2"/>
        <v>10.447135433855085</v>
      </c>
    </row>
    <row r="42" spans="1:7" ht="27.75" customHeight="1" x14ac:dyDescent="0.2">
      <c r="B42" s="26" t="s">
        <v>43</v>
      </c>
      <c r="C42" s="29" t="s">
        <v>19</v>
      </c>
      <c r="D42" s="64">
        <f>D43+D44</f>
        <v>19543300</v>
      </c>
      <c r="E42" s="64">
        <f>E43+E44</f>
        <v>7270600</v>
      </c>
      <c r="F42" s="19">
        <f t="shared" si="2"/>
        <v>37.202519533548582</v>
      </c>
      <c r="G42" s="3"/>
    </row>
    <row r="43" spans="1:7" ht="16.5" customHeight="1" x14ac:dyDescent="0.2">
      <c r="B43" s="26" t="s">
        <v>53</v>
      </c>
      <c r="C43" s="29" t="s">
        <v>57</v>
      </c>
      <c r="D43" s="64">
        <v>5767700</v>
      </c>
      <c r="E43" s="62">
        <v>0</v>
      </c>
      <c r="F43" s="19">
        <f t="shared" si="2"/>
        <v>0</v>
      </c>
      <c r="G43" s="3"/>
    </row>
    <row r="44" spans="1:7" ht="27.75" customHeight="1" x14ac:dyDescent="0.2">
      <c r="B44" s="26" t="s">
        <v>68</v>
      </c>
      <c r="C44" s="29" t="s">
        <v>67</v>
      </c>
      <c r="D44" s="64">
        <v>13775600</v>
      </c>
      <c r="E44" s="62">
        <v>7270600</v>
      </c>
      <c r="F44" s="19">
        <f t="shared" si="2"/>
        <v>52.778826330613548</v>
      </c>
      <c r="G44" s="3"/>
    </row>
    <row r="45" spans="1:7" ht="24.75" customHeight="1" x14ac:dyDescent="0.2">
      <c r="B45" s="26" t="s">
        <v>44</v>
      </c>
      <c r="C45" s="33" t="s">
        <v>61</v>
      </c>
      <c r="D45" s="64">
        <v>128881100</v>
      </c>
      <c r="E45" s="62">
        <v>303900</v>
      </c>
      <c r="F45" s="19">
        <f t="shared" si="2"/>
        <v>0.2357987323199445</v>
      </c>
      <c r="G45" s="3"/>
    </row>
    <row r="46" spans="1:7" ht="24.75" customHeight="1" x14ac:dyDescent="0.2">
      <c r="B46" s="26" t="s">
        <v>60</v>
      </c>
      <c r="C46" s="33" t="s">
        <v>62</v>
      </c>
      <c r="D46" s="64">
        <v>308823900</v>
      </c>
      <c r="E46" s="62">
        <v>40194849.170000002</v>
      </c>
      <c r="F46" s="19">
        <f t="shared" si="2"/>
        <v>13.015459350782113</v>
      </c>
      <c r="G46" s="3"/>
    </row>
    <row r="47" spans="1:7" ht="15.75" hidden="1" customHeight="1" x14ac:dyDescent="0.2">
      <c r="B47" s="26" t="s">
        <v>70</v>
      </c>
      <c r="C47" s="33" t="s">
        <v>66</v>
      </c>
      <c r="D47" s="62">
        <v>0</v>
      </c>
      <c r="E47" s="62">
        <v>0</v>
      </c>
      <c r="F47" s="19">
        <v>0</v>
      </c>
      <c r="G47" s="3"/>
    </row>
    <row r="48" spans="1:7" ht="24.75" hidden="1" customHeight="1" x14ac:dyDescent="0.2">
      <c r="B48" s="26" t="s">
        <v>166</v>
      </c>
      <c r="C48" s="33" t="s">
        <v>116</v>
      </c>
      <c r="D48" s="62">
        <v>0</v>
      </c>
      <c r="E48" s="62">
        <v>0</v>
      </c>
      <c r="F48" s="19">
        <v>0</v>
      </c>
      <c r="G48" s="3"/>
    </row>
    <row r="49" spans="2:7" ht="15.75" customHeight="1" thickBot="1" x14ac:dyDescent="0.25">
      <c r="B49" s="26" t="s">
        <v>95</v>
      </c>
      <c r="C49" s="33" t="s">
        <v>96</v>
      </c>
      <c r="D49" s="62">
        <v>-7409894.5800000001</v>
      </c>
      <c r="E49" s="62">
        <v>-7409894.5800000001</v>
      </c>
      <c r="F49" s="19"/>
      <c r="G49" s="3"/>
    </row>
    <row r="50" spans="2:7" ht="18" customHeight="1" thickBot="1" x14ac:dyDescent="0.25">
      <c r="B50" s="24"/>
      <c r="C50" s="40" t="s">
        <v>42</v>
      </c>
      <c r="D50" s="68">
        <f>D7+D40</f>
        <v>698937608.42000008</v>
      </c>
      <c r="E50" s="68">
        <f>E7+E40</f>
        <v>68670476.129999995</v>
      </c>
      <c r="F50" s="41">
        <f t="shared" ref="F50:F64" si="3">E50*100/D50</f>
        <v>9.8249794120014045</v>
      </c>
    </row>
    <row r="51" spans="2:7" ht="17.25" customHeight="1" x14ac:dyDescent="0.2">
      <c r="B51" s="102" t="s">
        <v>20</v>
      </c>
      <c r="C51" s="103"/>
      <c r="D51" s="103"/>
      <c r="E51" s="103"/>
      <c r="F51" s="104"/>
    </row>
    <row r="52" spans="2:7" ht="16.5" customHeight="1" x14ac:dyDescent="0.2">
      <c r="B52" s="35" t="s">
        <v>21</v>
      </c>
      <c r="C52" s="78" t="s">
        <v>165</v>
      </c>
      <c r="D52" s="59">
        <f>D53+D54+D55+D56+D57+D58</f>
        <v>63611885</v>
      </c>
      <c r="E52" s="59">
        <f>E53+E54+E55+E56+E57+E58</f>
        <v>7968548.2100000009</v>
      </c>
      <c r="F52" s="18">
        <f t="shared" si="3"/>
        <v>12.526822951402872</v>
      </c>
    </row>
    <row r="53" spans="2:7" ht="16.5" customHeight="1" x14ac:dyDescent="0.2">
      <c r="B53" s="50" t="s">
        <v>126</v>
      </c>
      <c r="C53" s="79" t="s">
        <v>120</v>
      </c>
      <c r="D53" s="60">
        <v>1145000</v>
      </c>
      <c r="E53" s="69">
        <v>119736.6</v>
      </c>
      <c r="F53" s="18">
        <f t="shared" si="3"/>
        <v>10.457344978165938</v>
      </c>
    </row>
    <row r="54" spans="2:7" ht="16.5" customHeight="1" x14ac:dyDescent="0.2">
      <c r="B54" s="50" t="s">
        <v>127</v>
      </c>
      <c r="C54" s="79" t="s">
        <v>121</v>
      </c>
      <c r="D54" s="60">
        <v>3150000</v>
      </c>
      <c r="E54" s="69">
        <v>389197</v>
      </c>
      <c r="F54" s="18">
        <f t="shared" si="3"/>
        <v>12.355460317460317</v>
      </c>
    </row>
    <row r="55" spans="2:7" ht="27" customHeight="1" x14ac:dyDescent="0.2">
      <c r="B55" s="50" t="s">
        <v>128</v>
      </c>
      <c r="C55" s="79" t="s">
        <v>122</v>
      </c>
      <c r="D55" s="60">
        <v>28803000</v>
      </c>
      <c r="E55" s="69">
        <v>3272245.16</v>
      </c>
      <c r="F55" s="18">
        <f t="shared" si="3"/>
        <v>11.360778946637502</v>
      </c>
    </row>
    <row r="56" spans="2:7" ht="43.5" customHeight="1" x14ac:dyDescent="0.2">
      <c r="B56" s="50" t="s">
        <v>129</v>
      </c>
      <c r="C56" s="79" t="s">
        <v>123</v>
      </c>
      <c r="D56" s="60">
        <v>9720000</v>
      </c>
      <c r="E56" s="69">
        <v>1256105.3899999999</v>
      </c>
      <c r="F56" s="18">
        <f t="shared" si="3"/>
        <v>12.922894958847735</v>
      </c>
    </row>
    <row r="57" spans="2:7" ht="17.25" customHeight="1" x14ac:dyDescent="0.2">
      <c r="B57" s="50" t="s">
        <v>170</v>
      </c>
      <c r="C57" s="79" t="s">
        <v>171</v>
      </c>
      <c r="D57" s="60">
        <v>200000</v>
      </c>
      <c r="E57" s="69">
        <v>0</v>
      </c>
      <c r="F57" s="18">
        <f t="shared" si="3"/>
        <v>0</v>
      </c>
    </row>
    <row r="58" spans="2:7" ht="16.5" customHeight="1" x14ac:dyDescent="0.2">
      <c r="B58" s="50" t="s">
        <v>125</v>
      </c>
      <c r="C58" s="79" t="s">
        <v>124</v>
      </c>
      <c r="D58" s="60">
        <v>20593885</v>
      </c>
      <c r="E58" s="69">
        <v>2931264.06</v>
      </c>
      <c r="F58" s="18">
        <f t="shared" si="3"/>
        <v>14.233662371135898</v>
      </c>
    </row>
    <row r="59" spans="2:7" ht="16.5" hidden="1" x14ac:dyDescent="0.2">
      <c r="B59" s="52"/>
      <c r="C59" s="37"/>
      <c r="D59" s="66"/>
      <c r="E59" s="65"/>
      <c r="F59" s="23"/>
    </row>
    <row r="60" spans="2:7" ht="32.25" hidden="1" customHeight="1" x14ac:dyDescent="0.2">
      <c r="B60" s="52"/>
      <c r="C60" s="37"/>
      <c r="D60" s="59"/>
      <c r="E60" s="59"/>
      <c r="F60" s="23"/>
    </row>
    <row r="61" spans="2:7" ht="41.25" hidden="1" customHeight="1" x14ac:dyDescent="0.2">
      <c r="B61" s="50"/>
      <c r="C61" s="47"/>
      <c r="D61" s="60"/>
      <c r="E61" s="69"/>
      <c r="F61" s="18"/>
    </row>
    <row r="62" spans="2:7" ht="16.5" hidden="1" customHeight="1" x14ac:dyDescent="0.2">
      <c r="B62" s="50"/>
      <c r="C62" s="47"/>
      <c r="D62" s="60"/>
      <c r="E62" s="69"/>
      <c r="F62" s="18"/>
    </row>
    <row r="63" spans="2:7" ht="43.5" hidden="1" customHeight="1" x14ac:dyDescent="0.2">
      <c r="B63" s="50"/>
      <c r="C63" s="47"/>
      <c r="D63" s="60"/>
      <c r="E63" s="69"/>
      <c r="F63" s="18"/>
    </row>
    <row r="64" spans="2:7" ht="15" customHeight="1" x14ac:dyDescent="0.2">
      <c r="B64" s="52" t="s">
        <v>22</v>
      </c>
      <c r="C64" s="37" t="s">
        <v>23</v>
      </c>
      <c r="D64" s="59">
        <f>SUM(D65:D68)</f>
        <v>38890022.630000003</v>
      </c>
      <c r="E64" s="59">
        <f>SUM(E65:E68)</f>
        <v>0</v>
      </c>
      <c r="F64" s="18">
        <f t="shared" si="3"/>
        <v>0</v>
      </c>
    </row>
    <row r="65" spans="2:6" ht="13.5" customHeight="1" x14ac:dyDescent="0.2">
      <c r="B65" s="48" t="s">
        <v>117</v>
      </c>
      <c r="C65" s="46" t="s">
        <v>118</v>
      </c>
      <c r="D65" s="64">
        <v>601000</v>
      </c>
      <c r="E65" s="62">
        <v>0</v>
      </c>
      <c r="F65" s="21">
        <f>E65*100/D65</f>
        <v>0</v>
      </c>
    </row>
    <row r="66" spans="2:6" ht="16.5" customHeight="1" x14ac:dyDescent="0.2">
      <c r="B66" s="49" t="s">
        <v>24</v>
      </c>
      <c r="C66" s="47" t="s">
        <v>25</v>
      </c>
      <c r="D66" s="67">
        <v>14000000</v>
      </c>
      <c r="E66" s="63">
        <v>0</v>
      </c>
      <c r="F66" s="23">
        <f>E66*100/D66</f>
        <v>0</v>
      </c>
    </row>
    <row r="67" spans="2:6" ht="16.5" customHeight="1" x14ac:dyDescent="0.2">
      <c r="B67" s="49" t="s">
        <v>111</v>
      </c>
      <c r="C67" s="47" t="s">
        <v>112</v>
      </c>
      <c r="D67" s="67">
        <v>21318014.199999999</v>
      </c>
      <c r="E67" s="63">
        <v>0</v>
      </c>
      <c r="F67" s="23">
        <f>E67*100/D67</f>
        <v>0</v>
      </c>
    </row>
    <row r="68" spans="2:6" ht="29.25" customHeight="1" x14ac:dyDescent="0.2">
      <c r="B68" s="49" t="s">
        <v>69</v>
      </c>
      <c r="C68" s="47" t="s">
        <v>130</v>
      </c>
      <c r="D68" s="67">
        <v>2971008.43</v>
      </c>
      <c r="E68" s="63">
        <v>0</v>
      </c>
      <c r="F68" s="23">
        <f>E68*100/D68</f>
        <v>0</v>
      </c>
    </row>
    <row r="69" spans="2:6" ht="15.75" customHeight="1" x14ac:dyDescent="0.2">
      <c r="B69" s="57" t="s">
        <v>26</v>
      </c>
      <c r="C69" s="37" t="s">
        <v>27</v>
      </c>
      <c r="D69" s="70">
        <f>SUM(D71:D74)</f>
        <v>175140730.78999999</v>
      </c>
      <c r="E69" s="70">
        <f>SUM(E71:E74)</f>
        <v>11559533.050000001</v>
      </c>
      <c r="F69" s="18">
        <f>E69*100/D69</f>
        <v>6.6001397835094648</v>
      </c>
    </row>
    <row r="70" spans="2:6" ht="0.75" hidden="1" customHeight="1" x14ac:dyDescent="0.2">
      <c r="B70" s="97"/>
      <c r="C70" s="97"/>
      <c r="D70" s="64"/>
      <c r="E70" s="62"/>
      <c r="F70" s="21"/>
    </row>
    <row r="71" spans="2:6" ht="18" customHeight="1" x14ac:dyDescent="0.2">
      <c r="B71" s="50" t="s">
        <v>28</v>
      </c>
      <c r="C71" s="51" t="s">
        <v>29</v>
      </c>
      <c r="D71" s="64">
        <v>58018800.789999999</v>
      </c>
      <c r="E71" s="62">
        <v>10942974.26</v>
      </c>
      <c r="F71" s="23">
        <f t="shared" ref="F71" si="4">E71*100/D71</f>
        <v>18.861083150629526</v>
      </c>
    </row>
    <row r="72" spans="2:6" ht="15" customHeight="1" x14ac:dyDescent="0.2">
      <c r="B72" s="50" t="s">
        <v>30</v>
      </c>
      <c r="C72" s="51" t="s">
        <v>31</v>
      </c>
      <c r="D72" s="64">
        <v>111604330</v>
      </c>
      <c r="E72" s="62">
        <v>0</v>
      </c>
      <c r="F72" s="23">
        <v>0</v>
      </c>
    </row>
    <row r="73" spans="2:6" ht="15" customHeight="1" x14ac:dyDescent="0.2">
      <c r="B73" s="50" t="s">
        <v>63</v>
      </c>
      <c r="C73" s="51" t="s">
        <v>64</v>
      </c>
      <c r="D73" s="64">
        <v>5020000</v>
      </c>
      <c r="E73" s="62">
        <v>616558.79</v>
      </c>
      <c r="F73" s="23">
        <f t="shared" ref="F73:F84" si="5">E73*100/D73</f>
        <v>12.282047609561753</v>
      </c>
    </row>
    <row r="74" spans="2:6" ht="15" customHeight="1" x14ac:dyDescent="0.2">
      <c r="B74" s="50" t="s">
        <v>115</v>
      </c>
      <c r="C74" s="51" t="s">
        <v>163</v>
      </c>
      <c r="D74" s="64">
        <v>497600</v>
      </c>
      <c r="E74" s="62">
        <v>0</v>
      </c>
      <c r="F74" s="23">
        <v>0</v>
      </c>
    </row>
    <row r="75" spans="2:6" ht="15" customHeight="1" x14ac:dyDescent="0.2">
      <c r="B75" s="57" t="s">
        <v>113</v>
      </c>
      <c r="C75" s="36" t="s">
        <v>114</v>
      </c>
      <c r="D75" s="66">
        <f>D76</f>
        <v>753885.8</v>
      </c>
      <c r="E75" s="65">
        <f>E76</f>
        <v>0</v>
      </c>
      <c r="F75" s="18">
        <f t="shared" si="5"/>
        <v>0</v>
      </c>
    </row>
    <row r="76" spans="2:6" ht="27" customHeight="1" x14ac:dyDescent="0.2">
      <c r="B76" s="50" t="s">
        <v>161</v>
      </c>
      <c r="C76" s="47" t="s">
        <v>162</v>
      </c>
      <c r="D76" s="60">
        <v>753885.8</v>
      </c>
      <c r="E76" s="69">
        <v>0</v>
      </c>
      <c r="F76" s="18">
        <f t="shared" si="5"/>
        <v>0</v>
      </c>
    </row>
    <row r="77" spans="2:6" ht="18.75" customHeight="1" x14ac:dyDescent="0.2">
      <c r="B77" s="52" t="s">
        <v>32</v>
      </c>
      <c r="C77" s="36" t="s">
        <v>33</v>
      </c>
      <c r="D77" s="59">
        <f>D78+D79+D80+D81</f>
        <v>276726098</v>
      </c>
      <c r="E77" s="59">
        <f>E78+E79+E80+E81</f>
        <v>31330165.390000001</v>
      </c>
      <c r="F77" s="18">
        <f t="shared" si="5"/>
        <v>11.321724122312453</v>
      </c>
    </row>
    <row r="78" spans="2:6" ht="18.75" customHeight="1" x14ac:dyDescent="0.2">
      <c r="B78" s="50" t="s">
        <v>131</v>
      </c>
      <c r="C78" s="47" t="s">
        <v>132</v>
      </c>
      <c r="D78" s="60">
        <v>75667468</v>
      </c>
      <c r="E78" s="69">
        <v>9461115</v>
      </c>
      <c r="F78" s="18">
        <f t="shared" si="5"/>
        <v>12.503543795069236</v>
      </c>
    </row>
    <row r="79" spans="2:6" ht="18.75" customHeight="1" x14ac:dyDescent="0.2">
      <c r="B79" s="50" t="s">
        <v>133</v>
      </c>
      <c r="C79" s="47" t="s">
        <v>134</v>
      </c>
      <c r="D79" s="60">
        <v>168578701.53</v>
      </c>
      <c r="E79" s="69">
        <v>18808913.399999999</v>
      </c>
      <c r="F79" s="18">
        <f>E79*100/D79</f>
        <v>11.15734860293297</v>
      </c>
    </row>
    <row r="80" spans="2:6" ht="18.75" customHeight="1" x14ac:dyDescent="0.2">
      <c r="B80" s="50" t="s">
        <v>136</v>
      </c>
      <c r="C80" s="47" t="s">
        <v>135</v>
      </c>
      <c r="D80" s="60">
        <v>4988198.47</v>
      </c>
      <c r="E80" s="69">
        <v>84440</v>
      </c>
      <c r="F80" s="18">
        <f t="shared" si="5"/>
        <v>1.6927955154117997</v>
      </c>
    </row>
    <row r="81" spans="2:6" ht="18.75" customHeight="1" x14ac:dyDescent="0.2">
      <c r="B81" s="50" t="s">
        <v>137</v>
      </c>
      <c r="C81" s="47" t="s">
        <v>138</v>
      </c>
      <c r="D81" s="60">
        <v>27491730</v>
      </c>
      <c r="E81" s="69">
        <v>2975696.99</v>
      </c>
      <c r="F81" s="18">
        <f t="shared" si="5"/>
        <v>10.82397139066912</v>
      </c>
    </row>
    <row r="82" spans="2:6" ht="21" customHeight="1" x14ac:dyDescent="0.2">
      <c r="B82" s="52" t="s">
        <v>34</v>
      </c>
      <c r="C82" s="37" t="s">
        <v>141</v>
      </c>
      <c r="D82" s="59">
        <f>D83+D84</f>
        <v>40448910</v>
      </c>
      <c r="E82" s="59">
        <f>E83+E84</f>
        <v>4900920.13</v>
      </c>
      <c r="F82" s="18">
        <f t="shared" si="5"/>
        <v>12.116321873692023</v>
      </c>
    </row>
    <row r="83" spans="2:6" ht="19.5" customHeight="1" x14ac:dyDescent="0.2">
      <c r="B83" s="35" t="s">
        <v>139</v>
      </c>
      <c r="C83" s="47" t="s">
        <v>142</v>
      </c>
      <c r="D83" s="60">
        <v>32053800</v>
      </c>
      <c r="E83" s="69">
        <v>4240960</v>
      </c>
      <c r="F83" s="18">
        <f t="shared" si="5"/>
        <v>13.230755791824993</v>
      </c>
    </row>
    <row r="84" spans="2:6" ht="30.75" customHeight="1" x14ac:dyDescent="0.2">
      <c r="B84" s="35" t="s">
        <v>140</v>
      </c>
      <c r="C84" s="50" t="s">
        <v>143</v>
      </c>
      <c r="D84" s="60">
        <v>8395110</v>
      </c>
      <c r="E84" s="69">
        <v>659960.13</v>
      </c>
      <c r="F84" s="18">
        <f t="shared" si="5"/>
        <v>7.8612445816671848</v>
      </c>
    </row>
    <row r="85" spans="2:6" ht="16.5" hidden="1" x14ac:dyDescent="0.2">
      <c r="B85" s="52"/>
      <c r="C85" s="37"/>
      <c r="D85" s="59"/>
      <c r="E85" s="59"/>
      <c r="F85" s="18"/>
    </row>
    <row r="86" spans="2:6" ht="15.75" hidden="1" x14ac:dyDescent="0.2">
      <c r="B86" s="97"/>
      <c r="C86" s="97"/>
      <c r="D86" s="64"/>
      <c r="E86" s="62"/>
      <c r="F86" s="21"/>
    </row>
    <row r="87" spans="2:6" ht="17.25" hidden="1" customHeight="1" x14ac:dyDescent="0.2">
      <c r="B87" s="50"/>
      <c r="C87" s="47"/>
      <c r="D87" s="71"/>
      <c r="E87" s="72"/>
      <c r="F87" s="23"/>
    </row>
    <row r="88" spans="2:6" ht="32.25" hidden="1" customHeight="1" x14ac:dyDescent="0.2">
      <c r="B88" s="38"/>
      <c r="C88" s="39"/>
      <c r="D88" s="71"/>
      <c r="E88" s="72"/>
      <c r="F88" s="23"/>
    </row>
    <row r="89" spans="2:6" ht="17.25" customHeight="1" x14ac:dyDescent="0.2">
      <c r="B89" s="52">
        <v>1000</v>
      </c>
      <c r="C89" s="37" t="s">
        <v>35</v>
      </c>
      <c r="D89" s="59">
        <f>D90+D91+D92+D93+D94</f>
        <v>175992400</v>
      </c>
      <c r="E89" s="61">
        <f>E90+E91+E92+E93+E94</f>
        <v>25988066.970000003</v>
      </c>
      <c r="F89" s="18">
        <f t="shared" ref="F89:F102" si="6">E89*100/D89</f>
        <v>14.766584790025027</v>
      </c>
    </row>
    <row r="90" spans="2:6" ht="17.25" customHeight="1" x14ac:dyDescent="0.2">
      <c r="B90" s="50" t="s">
        <v>151</v>
      </c>
      <c r="C90" s="47" t="s">
        <v>156</v>
      </c>
      <c r="D90" s="60">
        <v>609000</v>
      </c>
      <c r="E90" s="69">
        <v>94044.86</v>
      </c>
      <c r="F90" s="18">
        <f t="shared" si="6"/>
        <v>15.442505747126436</v>
      </c>
    </row>
    <row r="91" spans="2:6" ht="17.25" customHeight="1" x14ac:dyDescent="0.2">
      <c r="B91" s="50" t="s">
        <v>152</v>
      </c>
      <c r="C91" s="47" t="s">
        <v>157</v>
      </c>
      <c r="D91" s="60">
        <v>21398300</v>
      </c>
      <c r="E91" s="69">
        <v>2853106</v>
      </c>
      <c r="F91" s="18">
        <f t="shared" si="6"/>
        <v>13.333330217821041</v>
      </c>
    </row>
    <row r="92" spans="2:6" ht="17.25" customHeight="1" x14ac:dyDescent="0.2">
      <c r="B92" s="50" t="s">
        <v>153</v>
      </c>
      <c r="C92" s="47" t="s">
        <v>158</v>
      </c>
      <c r="D92" s="60">
        <v>128814400</v>
      </c>
      <c r="E92" s="69">
        <v>20059808.670000002</v>
      </c>
      <c r="F92" s="18">
        <f t="shared" si="6"/>
        <v>15.572644572345951</v>
      </c>
    </row>
    <row r="93" spans="2:6" ht="17.25" customHeight="1" x14ac:dyDescent="0.2">
      <c r="B93" s="50" t="s">
        <v>154</v>
      </c>
      <c r="C93" s="47" t="s">
        <v>159</v>
      </c>
      <c r="D93" s="60">
        <v>16976600</v>
      </c>
      <c r="E93" s="69">
        <v>1844543.37</v>
      </c>
      <c r="F93" s="18">
        <f t="shared" si="6"/>
        <v>10.865210760694131</v>
      </c>
    </row>
    <row r="94" spans="2:6" ht="17.25" customHeight="1" x14ac:dyDescent="0.2">
      <c r="B94" s="50" t="s">
        <v>155</v>
      </c>
      <c r="C94" s="47" t="s">
        <v>160</v>
      </c>
      <c r="D94" s="60">
        <v>8194100</v>
      </c>
      <c r="E94" s="69">
        <v>1136564.07</v>
      </c>
      <c r="F94" s="18">
        <f t="shared" si="6"/>
        <v>13.870517445479065</v>
      </c>
    </row>
    <row r="95" spans="2:6" ht="17.25" customHeight="1" x14ac:dyDescent="0.2">
      <c r="B95" s="52" t="s">
        <v>89</v>
      </c>
      <c r="C95" s="37" t="s">
        <v>90</v>
      </c>
      <c r="D95" s="59">
        <f>D96+D97</f>
        <v>2790000</v>
      </c>
      <c r="E95" s="61">
        <f>E96+E97</f>
        <v>577350</v>
      </c>
      <c r="F95" s="18">
        <f t="shared" si="6"/>
        <v>20.693548387096776</v>
      </c>
    </row>
    <row r="96" spans="2:6" ht="16.5" customHeight="1" x14ac:dyDescent="0.2">
      <c r="B96" s="50" t="s">
        <v>144</v>
      </c>
      <c r="C96" s="47" t="s">
        <v>145</v>
      </c>
      <c r="D96" s="60">
        <v>2790000</v>
      </c>
      <c r="E96" s="69">
        <v>577350</v>
      </c>
      <c r="F96" s="18">
        <f t="shared" si="6"/>
        <v>20.693548387096776</v>
      </c>
    </row>
    <row r="97" spans="1:7" ht="17.25" hidden="1" customHeight="1" x14ac:dyDescent="0.2">
      <c r="B97" s="50" t="s">
        <v>146</v>
      </c>
      <c r="C97" s="47" t="s">
        <v>147</v>
      </c>
      <c r="D97" s="60"/>
      <c r="E97" s="69"/>
      <c r="F97" s="18"/>
    </row>
    <row r="98" spans="1:7" ht="17.25" customHeight="1" x14ac:dyDescent="0.2">
      <c r="B98" s="52" t="s">
        <v>91</v>
      </c>
      <c r="C98" s="37" t="s">
        <v>92</v>
      </c>
      <c r="D98" s="59">
        <f>D99</f>
        <v>1206000</v>
      </c>
      <c r="E98" s="61">
        <f>E99</f>
        <v>190000</v>
      </c>
      <c r="F98" s="18">
        <f t="shared" si="6"/>
        <v>15.754560530679933</v>
      </c>
    </row>
    <row r="99" spans="1:7" ht="17.25" customHeight="1" x14ac:dyDescent="0.2">
      <c r="B99" s="58" t="s">
        <v>148</v>
      </c>
      <c r="C99" s="53" t="s">
        <v>167</v>
      </c>
      <c r="D99" s="73">
        <v>1206000</v>
      </c>
      <c r="E99" s="85">
        <v>190000</v>
      </c>
      <c r="F99" s="18">
        <f t="shared" si="6"/>
        <v>15.754560530679933</v>
      </c>
    </row>
    <row r="100" spans="1:7" ht="33" x14ac:dyDescent="0.2">
      <c r="B100" s="56" t="s">
        <v>93</v>
      </c>
      <c r="C100" s="42" t="s">
        <v>94</v>
      </c>
      <c r="D100" s="74">
        <f>D101</f>
        <v>5918723.3499999996</v>
      </c>
      <c r="E100" s="75">
        <f>E101</f>
        <v>661181.31000000006</v>
      </c>
      <c r="F100" s="43">
        <f t="shared" si="6"/>
        <v>11.171012242023444</v>
      </c>
    </row>
    <row r="101" spans="1:7" ht="27" x14ac:dyDescent="0.2">
      <c r="B101" s="50" t="s">
        <v>149</v>
      </c>
      <c r="C101" s="47" t="s">
        <v>150</v>
      </c>
      <c r="D101" s="60">
        <v>5918723.3499999996</v>
      </c>
      <c r="E101" s="69">
        <v>661181.31000000006</v>
      </c>
      <c r="F101" s="43">
        <f t="shared" si="6"/>
        <v>11.171012242023444</v>
      </c>
    </row>
    <row r="102" spans="1:7" ht="19.5" thickBot="1" x14ac:dyDescent="0.25">
      <c r="B102" s="54"/>
      <c r="C102" s="55" t="s">
        <v>36</v>
      </c>
      <c r="D102" s="76">
        <f>SUM(D52+D59+D60+D64+D69+D77+D82+D85+D89+D95+D98+D100+D75)</f>
        <v>781478655.56999993</v>
      </c>
      <c r="E102" s="76">
        <f>SUM(E52+E59+E60+E64+E69+E77+E82+E85+E89+E95+E98+E100+E75)</f>
        <v>83175765.060000017</v>
      </c>
      <c r="F102" s="18">
        <f t="shared" si="6"/>
        <v>10.643382831656835</v>
      </c>
    </row>
    <row r="103" spans="1:7" ht="16.5" x14ac:dyDescent="0.2">
      <c r="B103" s="44"/>
      <c r="C103" s="45" t="s">
        <v>164</v>
      </c>
      <c r="D103" s="77">
        <f>SUM(D50-D102)</f>
        <v>-82541047.149999857</v>
      </c>
      <c r="E103" s="77">
        <f>SUM(E50-E102)</f>
        <v>-14505288.930000022</v>
      </c>
      <c r="F103" s="25"/>
    </row>
    <row r="104" spans="1:7" ht="23.25" customHeight="1" x14ac:dyDescent="0.2">
      <c r="B104" s="86"/>
      <c r="C104" s="87"/>
      <c r="D104" s="87"/>
      <c r="E104" s="87"/>
      <c r="F104" s="87"/>
    </row>
    <row r="105" spans="1:7" ht="18.75" customHeight="1" x14ac:dyDescent="0.2">
      <c r="A105" s="88"/>
      <c r="B105" s="88"/>
      <c r="C105" s="88"/>
      <c r="D105" s="88"/>
      <c r="E105" s="88"/>
      <c r="F105" s="88"/>
      <c r="G105" s="88"/>
    </row>
    <row r="106" spans="1:7" ht="42.75" customHeight="1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ht="15" x14ac:dyDescent="0.2">
      <c r="A109" s="4"/>
      <c r="B109" s="17"/>
      <c r="C109" s="17"/>
      <c r="D109" s="17"/>
      <c r="E109" s="17"/>
      <c r="F109" s="17"/>
    </row>
    <row r="110" spans="1:7" ht="15" x14ac:dyDescent="0.2">
      <c r="A110" s="4"/>
      <c r="B110" s="12"/>
      <c r="C110" s="13"/>
      <c r="D110" s="14"/>
      <c r="E110" s="16"/>
      <c r="F110" s="14"/>
      <c r="G110" s="14"/>
    </row>
    <row r="111" spans="1:7" x14ac:dyDescent="0.2">
      <c r="A111" s="4"/>
      <c r="B111" s="6"/>
      <c r="C111" s="6"/>
    </row>
    <row r="112" spans="1:7" x14ac:dyDescent="0.2">
      <c r="A112" s="4"/>
      <c r="C112" s="8"/>
    </row>
    <row r="113" spans="1:3" x14ac:dyDescent="0.2">
      <c r="A113" s="4"/>
    </row>
    <row r="114" spans="1:3" x14ac:dyDescent="0.2">
      <c r="A114" s="4"/>
    </row>
    <row r="116" spans="1:3" ht="18.75" customHeight="1" x14ac:dyDescent="0.2"/>
    <row r="117" spans="1:3" ht="25.5" customHeight="1" x14ac:dyDescent="0.2">
      <c r="A117" s="7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</sheetData>
  <mergeCells count="11">
    <mergeCell ref="B104:F104"/>
    <mergeCell ref="A105:G105"/>
    <mergeCell ref="B2:F3"/>
    <mergeCell ref="B4:C5"/>
    <mergeCell ref="F4:F5"/>
    <mergeCell ref="B70:C70"/>
    <mergeCell ref="B86:C86"/>
    <mergeCell ref="D4:D5"/>
    <mergeCell ref="E4:E5"/>
    <mergeCell ref="B6:F6"/>
    <mergeCell ref="B51:F5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2014-03-12T05:56:54Z</cp:lastPrinted>
  <dcterms:created xsi:type="dcterms:W3CDTF">2005-02-24T04:25:28Z</dcterms:created>
  <dcterms:modified xsi:type="dcterms:W3CDTF">2014-03-12T06:24:59Z</dcterms:modified>
</cp:coreProperties>
</file>