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65" windowWidth="10860" windowHeight="5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8" i="1" l="1"/>
  <c r="F13" i="1"/>
  <c r="D12" i="1"/>
  <c r="E12" i="1"/>
  <c r="D43" i="1" l="1"/>
  <c r="F44" i="1"/>
  <c r="D42" i="1"/>
  <c r="F73" i="1"/>
  <c r="F11" i="1"/>
  <c r="F59" i="1" l="1"/>
  <c r="D54" i="1"/>
  <c r="D33" i="1" l="1"/>
  <c r="E77" i="1" l="1"/>
  <c r="E22" i="1" l="1"/>
  <c r="D22" i="1"/>
  <c r="E42" i="1" l="1"/>
  <c r="E41" i="1" s="1"/>
  <c r="E38" i="1"/>
  <c r="E33" i="1"/>
  <c r="E26" i="1"/>
  <c r="E18" i="1"/>
  <c r="E15" i="1"/>
  <c r="E8" i="1"/>
  <c r="E7" i="1" l="1"/>
  <c r="E52" i="1"/>
  <c r="F103" i="1"/>
  <c r="F101" i="1"/>
  <c r="F32" i="1"/>
  <c r="F31" i="1"/>
  <c r="F60" i="1"/>
  <c r="F58" i="1"/>
  <c r="F57" i="1"/>
  <c r="F56" i="1"/>
  <c r="F55" i="1"/>
  <c r="E102" i="1"/>
  <c r="E100" i="1"/>
  <c r="F98" i="1"/>
  <c r="E97" i="1"/>
  <c r="F96" i="1"/>
  <c r="F95" i="1"/>
  <c r="F94" i="1"/>
  <c r="F93" i="1"/>
  <c r="F92" i="1"/>
  <c r="E91" i="1"/>
  <c r="F81" i="1"/>
  <c r="F78" i="1"/>
  <c r="F83" i="1"/>
  <c r="F82" i="1"/>
  <c r="F80" i="1"/>
  <c r="F86" i="1"/>
  <c r="F85" i="1"/>
  <c r="D77" i="1" l="1"/>
  <c r="F77" i="1" s="1"/>
  <c r="D91" i="1"/>
  <c r="D100" i="1"/>
  <c r="D102" i="1"/>
  <c r="D97" i="1"/>
  <c r="E84" i="1"/>
  <c r="D84" i="1"/>
  <c r="E79" i="1"/>
  <c r="D79" i="1"/>
  <c r="E54" i="1" l="1"/>
  <c r="E66" i="1" l="1"/>
  <c r="D66" i="1" l="1"/>
  <c r="E71" i="1" l="1"/>
  <c r="D71" i="1"/>
  <c r="F30" i="1" l="1"/>
  <c r="F29" i="1"/>
  <c r="F28" i="1"/>
  <c r="F27" i="1"/>
  <c r="F69" i="1"/>
  <c r="D26" i="1"/>
  <c r="F45" i="1"/>
  <c r="F9" i="1"/>
  <c r="D18" i="1"/>
  <c r="F20" i="1"/>
  <c r="E104" i="1"/>
  <c r="E105" i="1" s="1"/>
  <c r="D41" i="1"/>
  <c r="F102" i="1"/>
  <c r="F100" i="1"/>
  <c r="F97" i="1"/>
  <c r="D8" i="1"/>
  <c r="D15" i="1"/>
  <c r="D38" i="1"/>
  <c r="F35" i="1"/>
  <c r="F34" i="1"/>
  <c r="F19" i="1"/>
  <c r="F18" i="1"/>
  <c r="F70" i="1"/>
  <c r="F33" i="1"/>
  <c r="F75" i="1"/>
  <c r="F47" i="1"/>
  <c r="F24" i="1"/>
  <c r="F91" i="1"/>
  <c r="F84" i="1"/>
  <c r="F79" i="1"/>
  <c r="F71" i="1"/>
  <c r="F66" i="1"/>
  <c r="F54" i="1"/>
  <c r="F46" i="1"/>
  <c r="F25" i="1"/>
  <c r="F23" i="1"/>
  <c r="B9" i="2"/>
  <c r="F43" i="1"/>
  <c r="F37" i="1"/>
  <c r="F36" i="1"/>
  <c r="F26" i="1"/>
  <c r="F22" i="1"/>
  <c r="F17" i="1"/>
  <c r="F16" i="1"/>
  <c r="F15" i="1"/>
  <c r="F14" i="1"/>
  <c r="F12" i="1"/>
  <c r="F10" i="1"/>
  <c r="F8" i="1"/>
  <c r="D7" i="1" l="1"/>
  <c r="D52" i="1"/>
  <c r="D104" i="1"/>
  <c r="F104" i="1"/>
  <c r="F42" i="1"/>
  <c r="F7" i="1" l="1"/>
  <c r="F41" i="1"/>
  <c r="F52" i="1"/>
  <c r="D105" i="1"/>
</calcChain>
</file>

<file path=xl/sharedStrings.xml><?xml version="1.0" encoding="utf-8"?>
<sst xmlns="http://schemas.openxmlformats.org/spreadsheetml/2006/main" count="175" uniqueCount="174">
  <si>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</si>
  <si>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</si>
  <si>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</si>
  <si>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</si>
  <si>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</si>
  <si>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</si>
  <si>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</si>
  <si>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</si>
  <si>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</si>
  <si>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</si>
  <si>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</si>
  <si>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</si>
  <si>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</si>
  <si>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</si>
  <si>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</si>
  <si>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</si>
  <si>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</si>
  <si>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</si>
  <si>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</si>
  <si>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</si>
  <si>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</si>
  <si>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</si>
  <si>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</si>
  <si>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</si>
  <si>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</si>
  <si>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</si>
  <si>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</si>
  <si>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</si>
  <si>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</si>
  <si>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</si>
  <si>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</si>
  <si>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</si>
  <si>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</si>
  <si>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</si>
  <si>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</si>
  <si>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</si>
  <si>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</si>
  <si>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105  00000 00 0000 000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</si>
  <si>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</si>
  <si>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</si>
  <si>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</si>
  <si>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</si>
  <si>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</si>
  <si>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</si>
  <si>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</si>
  <si>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</si>
  <si>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</si>
  <si>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</si>
  <si>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</si>
  <si>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</si>
  <si>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</si>
  <si>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r>
      <t>ЗАДОЛЖЕННОСТЬ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И ПЕРЕРАСЧЕТЫ</t>
    </r>
    <r>
      <rPr>
        <b/>
        <sz val="14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ПО ОТМЕНЕННЫМ НАЛОГАМ, СБОРАМ И ИНЫМ ОБЯЗАТЕЛЬНЫМ ПЛАТЕЖАМ</t>
    </r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</si>
  <si>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</si>
  <si>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</si>
  <si>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</si>
  <si>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</si>
  <si>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</si>
  <si>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</si>
  <si>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</si>
  <si>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</si>
  <si>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</si>
  <si>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</si>
  <si>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</si>
  <si>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</si>
  <si>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</si>
  <si>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Арендная плата за земельные участки</t>
  </si>
  <si>
    <t>Иные межбюджетные трансферты</t>
  </si>
  <si>
    <t>дотации на поддержку мер по обеспечению сбалансированности</t>
  </si>
  <si>
    <t>2 02 01003 00 0000 151</t>
  </si>
  <si>
    <t>0412</t>
  </si>
  <si>
    <t>2 02 04000 00 0000 151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</si>
  <si>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</si>
  <si>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</si>
  <si>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</si>
  <si>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</si>
  <si>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Прочие доходы от использования имущества и прав, находящихся в государственной и муниципальной собственности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</si>
  <si>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</si>
  <si>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</si>
  <si>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</si>
  <si>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</si>
  <si>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</si>
  <si>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</si>
  <si>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</si>
  <si>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</si>
  <si>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</si>
  <si>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</si>
  <si>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</si>
  <si>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</si>
  <si>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</si>
  <si>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</si>
  <si>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</si>
  <si>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</si>
  <si>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</si>
  <si>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</si>
  <si>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</si>
  <si>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</si>
  <si>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</si>
  <si>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</si>
  <si>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</si>
  <si>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</si>
  <si>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</si>
  <si>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</si>
  <si>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</si>
  <si>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</si>
  <si>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</si>
  <si>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</si>
  <si>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</si>
  <si>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</si>
  <si>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</si>
  <si>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</si>
  <si>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</si>
  <si>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</si>
  <si>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</si>
  <si>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0600</t>
  </si>
  <si>
    <t>Охрана окружающей среды</t>
  </si>
  <si>
    <t>0505</t>
  </si>
  <si>
    <t>Доходы бюджетов городских округов от возврата бюджетными учреждениями остатков субсидий прошлых лет</t>
  </si>
  <si>
    <t>Наименование показателей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</si>
  <si>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</si>
  <si>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</si>
  <si>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исполнительной власти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</si>
  <si>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</si>
  <si>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</si>
  <si>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0113</t>
  </si>
  <si>
    <t>0102</t>
  </si>
  <si>
    <t>0103</t>
  </si>
  <si>
    <t>0104</t>
  </si>
  <si>
    <t>0106</t>
  </si>
  <si>
    <t>Другие вопросы в области национальной экономики</t>
  </si>
  <si>
    <t>0701</t>
  </si>
  <si>
    <t>Дошкольное образование</t>
  </si>
  <si>
    <t>0702</t>
  </si>
  <si>
    <t>Общее  образование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</si>
  <si>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</si>
  <si>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</si>
  <si>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</si>
  <si>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</si>
  <si>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0801</t>
  </si>
  <si>
    <t>0804</t>
  </si>
  <si>
    <t xml:space="preserve">Культура, кинематография </t>
  </si>
  <si>
    <t>Культура</t>
  </si>
  <si>
    <t>Другие вопросы в области культуры и кинематографии</t>
  </si>
  <si>
    <t>1101</t>
  </si>
  <si>
    <t>Физическая культура</t>
  </si>
  <si>
    <t>1102</t>
  </si>
  <si>
    <t>Массовый спорт</t>
  </si>
  <si>
    <t>1204</t>
  </si>
  <si>
    <t>1301</t>
  </si>
  <si>
    <t>Обслуживание внутреннего государственного и муниципального долга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</si>
  <si>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</si>
  <si>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</si>
  <si>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</si>
  <si>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</si>
  <si>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</si>
  <si>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</si>
  <si>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</si>
  <si>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</si>
  <si>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</si>
  <si>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</si>
  <si>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0603</t>
  </si>
  <si>
    <t>Охрана объектов растительного и животного мира</t>
  </si>
  <si>
    <t>Другие вопросы в области ЖКХ</t>
  </si>
  <si>
    <t>Профицит +; дефицит -</t>
  </si>
  <si>
    <t>Общегосударственные вопросы</t>
  </si>
  <si>
    <t>2 02 04010 04 0000 180</t>
  </si>
  <si>
    <t>Другие вопросы в области средств массовой информации</t>
  </si>
  <si>
    <t>1 03 00000 00 0000 110</t>
  </si>
  <si>
    <t>АКЦИЗЫ ПО ПОДАКЦИЗНЫМ ТОВАРАМ (ПРОДУКТАМ), ПРОИЗВОДИМЫМ НА ТЕРРИТОРИИ РФ</t>
  </si>
  <si>
    <t>0111</t>
  </si>
  <si>
    <t>Резервные фонды</t>
  </si>
  <si>
    <t>2 18 04010 04 0000 180</t>
  </si>
  <si>
    <r>
      <t>Сведения об исполнении бюджета 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</t>
    </r>
    <r>
      <rPr>
        <b/>
        <sz val="10"/>
        <rFont val="Arial Cyr"/>
        <charset val="204"/>
      </rPr>
      <t xml:space="preserve">на 01 мая 2014 года                                                                                                                                                             </t>
    </r>
  </si>
  <si>
    <t xml:space="preserve">1 05 04000 02 0000 110 </t>
  </si>
  <si>
    <t>Налог,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</si>
</sst>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i/>
      <sz val="11"/>
      <name val="Courier New"/>
      <family val="3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Courier New"/>
      <family val="3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0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2" fillId="0" borderId="0" xfId="0" applyNumberFormat="1" applyFont="1" applyBorder="1"/>
    <xf numFmtId="0" fontId="22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Fill="1" applyBorder="1"/>
    <xf numFmtId="0" fontId="22" fillId="0" borderId="0" xfId="0" applyFont="1" applyFill="1"/>
    <xf numFmtId="0" fontId="22" fillId="0" borderId="0" xfId="0" applyFont="1" applyBorder="1" applyAlignment="1"/>
    <xf numFmtId="164" fontId="2" fillId="0" borderId="1" xfId="0" applyNumberFormat="1" applyFont="1" applyBorder="1"/>
    <xf numFmtId="164" fontId="21" fillId="0" borderId="1" xfId="0" applyNumberFormat="1" applyFont="1" applyBorder="1"/>
    <xf numFmtId="164" fontId="2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7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vertical="top" wrapText="1"/>
    </xf>
    <xf numFmtId="164" fontId="2" fillId="0" borderId="6" xfId="0" applyNumberFormat="1" applyFont="1" applyBorder="1"/>
    <xf numFmtId="0" fontId="25" fillId="0" borderId="4" xfId="0" applyFont="1" applyBorder="1" applyAlignment="1">
      <alignment horizontal="left" vertical="top" wrapText="1"/>
    </xf>
    <xf numFmtId="164" fontId="16" fillId="0" borderId="4" xfId="0" applyNumberFormat="1" applyFont="1" applyBorder="1"/>
    <xf numFmtId="49" fontId="9" fillId="0" borderId="3" xfId="0" applyNumberFormat="1" applyFont="1" applyBorder="1" applyAlignment="1">
      <alignment horizontal="justify" vertical="top" wrapText="1"/>
    </xf>
    <xf numFmtId="0" fontId="27" fillId="0" borderId="3" xfId="0" applyFont="1" applyBorder="1" applyAlignment="1">
      <alignment horizontal="left"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left" vertical="top" wrapText="1"/>
    </xf>
    <xf numFmtId="49" fontId="30" fillId="0" borderId="1" xfId="0" applyNumberFormat="1" applyFont="1" applyBorder="1" applyAlignment="1">
      <alignment vertical="top" wrapText="1"/>
    </xf>
    <xf numFmtId="49" fontId="29" fillId="0" borderId="1" xfId="0" applyNumberFormat="1" applyFont="1" applyBorder="1" applyAlignment="1">
      <alignment horizontal="justify" vertical="top" wrapText="1"/>
    </xf>
    <xf numFmtId="49" fontId="30" fillId="0" borderId="1" xfId="0" applyNumberFormat="1" applyFont="1" applyBorder="1" applyAlignment="1">
      <alignment horizontal="justify" vertical="top" wrapText="1"/>
    </xf>
    <xf numFmtId="0" fontId="31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justify" vertical="top" wrapText="1"/>
    </xf>
    <xf numFmtId="0" fontId="30" fillId="0" borderId="4" xfId="0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justify" vertical="top" wrapText="1"/>
    </xf>
    <xf numFmtId="0" fontId="15" fillId="0" borderId="18" xfId="0" applyFont="1" applyBorder="1" applyAlignment="1">
      <alignment vertical="top" wrapText="1"/>
    </xf>
    <xf numFmtId="49" fontId="25" fillId="0" borderId="4" xfId="0" applyNumberFormat="1" applyFont="1" applyBorder="1" applyAlignment="1">
      <alignment horizontal="justify" vertical="top" wrapText="1"/>
    </xf>
    <xf numFmtId="49" fontId="25" fillId="0" borderId="1" xfId="0" applyNumberFormat="1" applyFont="1" applyBorder="1" applyAlignment="1">
      <alignment horizontal="justify" vertical="top" wrapText="1"/>
    </xf>
    <xf numFmtId="49" fontId="30" fillId="0" borderId="4" xfId="0" applyNumberFormat="1" applyFont="1" applyBorder="1" applyAlignment="1">
      <alignment horizontal="justify" vertical="top" wrapText="1"/>
    </xf>
    <xf numFmtId="4" fontId="2" fillId="0" borderId="1" xfId="0" applyNumberFormat="1" applyFont="1" applyBorder="1"/>
    <xf numFmtId="4" fontId="0" fillId="0" borderId="1" xfId="0" applyNumberFormat="1" applyFont="1" applyBorder="1"/>
    <xf numFmtId="4" fontId="2" fillId="0" borderId="1" xfId="0" applyNumberFormat="1" applyFont="1" applyFill="1" applyBorder="1"/>
    <xf numFmtId="4" fontId="0" fillId="0" borderId="1" xfId="0" applyNumberFormat="1" applyFill="1" applyBorder="1"/>
    <xf numFmtId="4" fontId="1" fillId="0" borderId="1" xfId="0" applyNumberFormat="1" applyFont="1" applyFill="1" applyBorder="1"/>
    <xf numFmtId="4" fontId="0" fillId="0" borderId="1" xfId="0" applyNumberFormat="1" applyBorder="1"/>
    <xf numFmtId="4" fontId="16" fillId="0" borderId="1" xfId="0" applyNumberFormat="1" applyFont="1" applyFill="1" applyBorder="1"/>
    <xf numFmtId="4" fontId="16" fillId="0" borderId="1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0" fillId="0" borderId="1" xfId="0" applyNumberFormat="1" applyFont="1" applyFill="1" applyBorder="1"/>
    <xf numFmtId="4" fontId="2" fillId="0" borderId="1" xfId="0" applyNumberFormat="1" applyFont="1" applyBorder="1" applyAlignment="1">
      <alignment horizontal="right"/>
    </xf>
    <xf numFmtId="4" fontId="21" fillId="0" borderId="1" xfId="0" applyNumberFormat="1" applyFont="1" applyBorder="1"/>
    <xf numFmtId="4" fontId="21" fillId="0" borderId="1" xfId="0" applyNumberFormat="1" applyFont="1" applyFill="1" applyBorder="1"/>
    <xf numFmtId="4" fontId="0" fillId="0" borderId="4" xfId="0" applyNumberFormat="1" applyFont="1" applyBorder="1"/>
    <xf numFmtId="4" fontId="16" fillId="0" borderId="4" xfId="0" applyNumberFormat="1" applyFont="1" applyBorder="1"/>
    <xf numFmtId="4" fontId="16" fillId="0" borderId="4" xfId="0" applyNumberFormat="1" applyFont="1" applyFill="1" applyBorder="1"/>
    <xf numFmtId="4" fontId="2" fillId="0" borderId="18" xfId="0" applyNumberFormat="1" applyFont="1" applyBorder="1"/>
    <xf numFmtId="4" fontId="0" fillId="0" borderId="3" xfId="0" applyNumberFormat="1" applyFill="1" applyBorder="1"/>
    <xf numFmtId="0" fontId="25" fillId="0" borderId="1" xfId="0" applyFont="1" applyBorder="1" applyAlignment="1">
      <alignment horizontal="justify" vertical="top" wrapText="1"/>
    </xf>
    <xf numFmtId="0" fontId="30" fillId="0" borderId="1" xfId="0" applyFont="1" applyBorder="1" applyAlignment="1">
      <alignment horizontal="justify" vertical="top" wrapText="1"/>
    </xf>
    <xf numFmtId="0" fontId="32" fillId="0" borderId="1" xfId="0" applyFont="1" applyBorder="1" applyAlignment="1">
      <alignment horizontal="left" vertical="top" wrapText="1"/>
    </xf>
    <xf numFmtId="4" fontId="32" fillId="0" borderId="1" xfId="0" applyNumberFormat="1" applyFont="1" applyBorder="1"/>
    <xf numFmtId="164" fontId="32" fillId="0" borderId="1" xfId="0" applyNumberFormat="1" applyFont="1" applyBorder="1"/>
    <xf numFmtId="0" fontId="32" fillId="0" borderId="1" xfId="0" applyFont="1" applyBorder="1"/>
    <xf numFmtId="0" fontId="23" fillId="0" borderId="1" xfId="0" applyFont="1" applyBorder="1" applyAlignment="1">
      <alignment horizontal="left" vertical="top" wrapText="1"/>
    </xf>
    <xf numFmtId="4" fontId="0" fillId="0" borderId="4" xfId="0" applyNumberFormat="1" applyFont="1" applyFill="1" applyBorder="1"/>
    <xf numFmtId="49" fontId="10" fillId="0" borderId="7" xfId="0" applyNumberFormat="1" applyFont="1" applyBorder="1" applyAlignment="1">
      <alignment horizontal="justify" wrapText="1"/>
    </xf>
    <xf numFmtId="0" fontId="17" fillId="0" borderId="7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4" fontId="0" fillId="0" borderId="1" xfId="0" applyNumberFormat="1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view="pageBreakPreview" topLeftCell="A31" zoomScaleNormal="75" workbookViewId="0">
      <selection activeCell="E16" sqref="E16"/>
    </sheetView>
  </sheetViews>
  <sheetFormatPr defaultRowHeight="12.75" x14ac:dyDescent="0.2"/>
  <cols>
    <col min="1" max="1" width="10.140625" customWidth="1"/>
    <col min="2" max="2" width="17.85546875" customWidth="1"/>
    <col min="3" max="3" width="48.42578125" customWidth="1"/>
    <col min="4" max="4" width="15" customWidth="1"/>
    <col min="5" max="5" width="15.85546875" style="3" customWidth="1"/>
    <col min="6" max="6" width="13.140625" customWidth="1"/>
    <col min="7" max="7" width="6.7109375" customWidth="1"/>
    <col min="9" max="9" width="24.7109375" style="3" customWidth="1"/>
  </cols>
  <sheetData>
    <row r="1" spans="1:6" x14ac:dyDescent="0.2">
      <c r="F1" s="1"/>
    </row>
    <row r="2" spans="1:6" x14ac:dyDescent="0.2">
      <c r="B2" s="89" t="s">
        <v>171</v>
      </c>
      <c r="C2" s="90"/>
      <c r="D2" s="90"/>
      <c r="E2" s="90"/>
      <c r="F2" s="90"/>
    </row>
    <row r="3" spans="1:6" ht="30.75" customHeight="1" thickBot="1" x14ac:dyDescent="0.25">
      <c r="B3" s="90"/>
      <c r="C3" s="90"/>
      <c r="D3" s="90"/>
      <c r="E3" s="90"/>
      <c r="F3" s="90"/>
    </row>
    <row r="4" spans="1:6" ht="12.75" customHeight="1" x14ac:dyDescent="0.2">
      <c r="A4" s="2"/>
      <c r="B4" s="91" t="s">
        <v>117</v>
      </c>
      <c r="C4" s="92"/>
      <c r="D4" s="98" t="s">
        <v>0</v>
      </c>
      <c r="E4" s="100" t="s">
        <v>1</v>
      </c>
      <c r="F4" s="95" t="s">
        <v>2</v>
      </c>
    </row>
    <row r="5" spans="1:6" ht="13.5" thickBot="1" x14ac:dyDescent="0.25">
      <c r="A5" s="2"/>
      <c r="B5" s="93"/>
      <c r="C5" s="94"/>
      <c r="D5" s="99"/>
      <c r="E5" s="101"/>
      <c r="F5" s="96"/>
    </row>
    <row r="6" spans="1:6" ht="19.5" customHeight="1" x14ac:dyDescent="0.2">
      <c r="B6" s="102" t="s">
        <v>4</v>
      </c>
      <c r="C6" s="103"/>
      <c r="D6" s="103"/>
      <c r="E6" s="103"/>
      <c r="F6" s="104"/>
    </row>
    <row r="7" spans="1:6" ht="14.25" customHeight="1" x14ac:dyDescent="0.25">
      <c r="B7" s="26" t="s">
        <v>3</v>
      </c>
      <c r="C7" s="80" t="s">
        <v>59</v>
      </c>
      <c r="D7" s="81">
        <f>SUM(D8+D12+D11+D15+D18+D21+D22+D26+D33+D36+D37+D38+D32+D31)</f>
        <v>249099203</v>
      </c>
      <c r="E7" s="81">
        <f>SUM(E8+E12+E11+E15+E18+E21+E22+E26+E33+E36+E37+E38+E32+E31)</f>
        <v>65818206.270000011</v>
      </c>
      <c r="F7" s="82">
        <f t="shared" ref="F7:F20" si="0">E7*100/D7</f>
        <v>26.422487698605767</v>
      </c>
    </row>
    <row r="8" spans="1:6" ht="15.75" customHeight="1" x14ac:dyDescent="0.2">
      <c r="B8" s="26" t="s">
        <v>45</v>
      </c>
      <c r="C8" s="28" t="s">
        <v>98</v>
      </c>
      <c r="D8" s="61">
        <f>SUM(D9+D10)</f>
        <v>198529337</v>
      </c>
      <c r="E8" s="59">
        <f>E9+E10</f>
        <v>48265391.020000003</v>
      </c>
      <c r="F8" s="18">
        <f t="shared" si="0"/>
        <v>24.311465372999255</v>
      </c>
    </row>
    <row r="9" spans="1:6" ht="14.25" customHeight="1" x14ac:dyDescent="0.2">
      <c r="B9" s="26" t="s">
        <v>5</v>
      </c>
      <c r="C9" s="29" t="s">
        <v>6</v>
      </c>
      <c r="D9" s="62">
        <v>1827393</v>
      </c>
      <c r="E9" s="62">
        <v>-828938.8</v>
      </c>
      <c r="F9" s="19">
        <f t="shared" si="0"/>
        <v>-45.361824194357752</v>
      </c>
    </row>
    <row r="10" spans="1:6" ht="17.25" customHeight="1" x14ac:dyDescent="0.2">
      <c r="B10" s="26" t="s">
        <v>7</v>
      </c>
      <c r="C10" s="29" t="s">
        <v>8</v>
      </c>
      <c r="D10" s="62">
        <v>196701944</v>
      </c>
      <c r="E10" s="62">
        <v>49094329.82</v>
      </c>
      <c r="F10" s="19">
        <f t="shared" si="0"/>
        <v>24.958741546550247</v>
      </c>
    </row>
    <row r="11" spans="1:6" ht="27.75" customHeight="1" x14ac:dyDescent="0.2">
      <c r="B11" s="26" t="s">
        <v>166</v>
      </c>
      <c r="C11" s="28" t="s">
        <v>167</v>
      </c>
      <c r="D11" s="65">
        <v>800000</v>
      </c>
      <c r="E11" s="65">
        <v>209730.19</v>
      </c>
      <c r="F11" s="22">
        <f t="shared" si="0"/>
        <v>26.216273749999999</v>
      </c>
    </row>
    <row r="12" spans="1:6" ht="17.25" customHeight="1" x14ac:dyDescent="0.2">
      <c r="B12" s="27" t="s">
        <v>37</v>
      </c>
      <c r="C12" s="30" t="s">
        <v>40</v>
      </c>
      <c r="D12" s="61">
        <f>D14+D13</f>
        <v>16310000</v>
      </c>
      <c r="E12" s="59">
        <f>E14+E13</f>
        <v>6637223.7000000002</v>
      </c>
      <c r="F12" s="18">
        <f t="shared" si="0"/>
        <v>40.694198038013489</v>
      </c>
    </row>
    <row r="13" spans="1:6" ht="24" customHeight="1" x14ac:dyDescent="0.2">
      <c r="B13" s="26" t="s">
        <v>54</v>
      </c>
      <c r="C13" s="29" t="s">
        <v>38</v>
      </c>
      <c r="D13" s="69">
        <v>16000000</v>
      </c>
      <c r="E13" s="60">
        <v>6501053.4800000004</v>
      </c>
      <c r="F13" s="105">
        <f>E13*100/D13</f>
        <v>40.631584250000003</v>
      </c>
    </row>
    <row r="14" spans="1:6" ht="26.25" customHeight="1" x14ac:dyDescent="0.2">
      <c r="B14" s="26" t="s">
        <v>172</v>
      </c>
      <c r="C14" s="32" t="s">
        <v>173</v>
      </c>
      <c r="D14" s="62">
        <v>310000</v>
      </c>
      <c r="E14" s="62">
        <v>136170.22</v>
      </c>
      <c r="F14" s="19">
        <f>E14*100/D14</f>
        <v>43.92587741935484</v>
      </c>
    </row>
    <row r="15" spans="1:6" x14ac:dyDescent="0.2">
      <c r="B15" s="26" t="s">
        <v>9</v>
      </c>
      <c r="C15" s="30" t="s">
        <v>10</v>
      </c>
      <c r="D15" s="61">
        <f>SUM(D16+D17)</f>
        <v>2970500</v>
      </c>
      <c r="E15" s="59">
        <f>E16+E17</f>
        <v>1531219.91</v>
      </c>
      <c r="F15" s="18">
        <f t="shared" si="0"/>
        <v>51.547547887561016</v>
      </c>
    </row>
    <row r="16" spans="1:6" x14ac:dyDescent="0.2">
      <c r="B16" s="26" t="s">
        <v>55</v>
      </c>
      <c r="C16" s="29" t="s">
        <v>11</v>
      </c>
      <c r="D16" s="62">
        <v>1580500</v>
      </c>
      <c r="E16" s="62">
        <v>277385.19</v>
      </c>
      <c r="F16" s="19">
        <f t="shared" si="0"/>
        <v>17.550470737108508</v>
      </c>
    </row>
    <row r="17" spans="1:6" ht="15.75" customHeight="1" x14ac:dyDescent="0.2">
      <c r="B17" s="26" t="s">
        <v>52</v>
      </c>
      <c r="C17" s="29" t="s">
        <v>39</v>
      </c>
      <c r="D17" s="62">
        <v>1390000</v>
      </c>
      <c r="E17" s="62">
        <v>1253834.72</v>
      </c>
      <c r="F17" s="19">
        <f t="shared" si="0"/>
        <v>90.203936690647481</v>
      </c>
    </row>
    <row r="18" spans="1:6" ht="16.5" customHeight="1" x14ac:dyDescent="0.2">
      <c r="B18" s="26" t="s">
        <v>12</v>
      </c>
      <c r="C18" s="30" t="s">
        <v>13</v>
      </c>
      <c r="D18" s="61">
        <f>SUM(D19:D20)</f>
        <v>3570300</v>
      </c>
      <c r="E18" s="61">
        <f>E19+E20</f>
        <v>1184740.74</v>
      </c>
      <c r="F18" s="19">
        <f t="shared" si="0"/>
        <v>33.183226619611794</v>
      </c>
    </row>
    <row r="19" spans="1:6" ht="27.75" customHeight="1" x14ac:dyDescent="0.2">
      <c r="B19" s="31" t="s">
        <v>84</v>
      </c>
      <c r="C19" s="32" t="s">
        <v>83</v>
      </c>
      <c r="D19" s="63">
        <v>3540300</v>
      </c>
      <c r="E19" s="63">
        <v>1184740.74</v>
      </c>
      <c r="F19" s="19">
        <f t="shared" si="0"/>
        <v>33.46441657486654</v>
      </c>
    </row>
    <row r="20" spans="1:6" ht="29.25" customHeight="1" x14ac:dyDescent="0.2">
      <c r="B20" s="31" t="s">
        <v>99</v>
      </c>
      <c r="C20" s="32" t="s">
        <v>100</v>
      </c>
      <c r="D20" s="63">
        <v>30000</v>
      </c>
      <c r="E20" s="63">
        <v>0</v>
      </c>
      <c r="F20" s="19">
        <f t="shared" si="0"/>
        <v>0</v>
      </c>
    </row>
    <row r="21" spans="1:6" ht="49.5" customHeight="1" x14ac:dyDescent="0.2">
      <c r="B21" s="26" t="s">
        <v>14</v>
      </c>
      <c r="C21" s="30" t="s">
        <v>51</v>
      </c>
      <c r="D21" s="61">
        <v>0</v>
      </c>
      <c r="E21" s="61">
        <v>50.24</v>
      </c>
      <c r="F21" s="18">
        <v>0</v>
      </c>
    </row>
    <row r="22" spans="1:6" ht="42.75" customHeight="1" x14ac:dyDescent="0.2">
      <c r="B22" s="26" t="s">
        <v>15</v>
      </c>
      <c r="C22" s="30" t="s">
        <v>16</v>
      </c>
      <c r="D22" s="61">
        <f>D23+D24+D25</f>
        <v>8766900</v>
      </c>
      <c r="E22" s="61">
        <f>E23+E24+E25</f>
        <v>2499936.4500000002</v>
      </c>
      <c r="F22" s="18">
        <f t="shared" ref="F22:F37" si="1">E22*100/D22</f>
        <v>28.515626390172127</v>
      </c>
    </row>
    <row r="23" spans="1:6" x14ac:dyDescent="0.2">
      <c r="B23" s="26" t="s">
        <v>76</v>
      </c>
      <c r="C23" s="33" t="s">
        <v>65</v>
      </c>
      <c r="D23" s="62">
        <v>3200000</v>
      </c>
      <c r="E23" s="62">
        <v>1407051.52</v>
      </c>
      <c r="F23" s="21">
        <f t="shared" si="1"/>
        <v>43.970359999999999</v>
      </c>
    </row>
    <row r="24" spans="1:6" ht="25.5" x14ac:dyDescent="0.2">
      <c r="B24" s="26" t="s">
        <v>77</v>
      </c>
      <c r="C24" s="33" t="s">
        <v>74</v>
      </c>
      <c r="D24" s="62">
        <v>366900</v>
      </c>
      <c r="E24" s="62">
        <v>156567.43</v>
      </c>
      <c r="F24" s="21">
        <f t="shared" si="1"/>
        <v>42.673052602889072</v>
      </c>
    </row>
    <row r="25" spans="1:6" ht="38.25" x14ac:dyDescent="0.2">
      <c r="B25" s="26" t="s">
        <v>78</v>
      </c>
      <c r="C25" s="33" t="s">
        <v>75</v>
      </c>
      <c r="D25" s="62">
        <v>5200000</v>
      </c>
      <c r="E25" s="62">
        <v>936317.5</v>
      </c>
      <c r="F25" s="21">
        <f t="shared" si="1"/>
        <v>18.006105769230768</v>
      </c>
    </row>
    <row r="26" spans="1:6" ht="25.5" x14ac:dyDescent="0.2">
      <c r="A26" s="3"/>
      <c r="B26" s="34" t="s">
        <v>46</v>
      </c>
      <c r="C26" s="30" t="s">
        <v>82</v>
      </c>
      <c r="D26" s="61">
        <f>SUM(D27:D30)</f>
        <v>394500</v>
      </c>
      <c r="E26" s="61">
        <f>E27+E28+E29+E30</f>
        <v>522515.61</v>
      </c>
      <c r="F26" s="20">
        <f t="shared" si="1"/>
        <v>132.45009125475286</v>
      </c>
    </row>
    <row r="27" spans="1:6" ht="25.5" x14ac:dyDescent="0.2">
      <c r="A27" s="3"/>
      <c r="B27" s="34" t="s">
        <v>101</v>
      </c>
      <c r="C27" s="32" t="s">
        <v>102</v>
      </c>
      <c r="D27" s="63">
        <v>100000</v>
      </c>
      <c r="E27" s="63">
        <v>381852.14</v>
      </c>
      <c r="F27" s="21">
        <f t="shared" si="1"/>
        <v>381.85214000000002</v>
      </c>
    </row>
    <row r="28" spans="1:6" ht="25.5" x14ac:dyDescent="0.2">
      <c r="A28" s="3"/>
      <c r="B28" s="34" t="s">
        <v>103</v>
      </c>
      <c r="C28" s="32" t="s">
        <v>104</v>
      </c>
      <c r="D28" s="63">
        <v>18000</v>
      </c>
      <c r="E28" s="63">
        <v>3998.11</v>
      </c>
      <c r="F28" s="21">
        <f t="shared" si="1"/>
        <v>22.211722222222221</v>
      </c>
    </row>
    <row r="29" spans="1:6" ht="25.5" x14ac:dyDescent="0.2">
      <c r="A29" s="3"/>
      <c r="B29" s="34" t="s">
        <v>105</v>
      </c>
      <c r="C29" s="32" t="s">
        <v>106</v>
      </c>
      <c r="D29" s="63">
        <v>55500</v>
      </c>
      <c r="E29" s="63">
        <v>110.52</v>
      </c>
      <c r="F29" s="21">
        <f t="shared" si="1"/>
        <v>0.19913513513513514</v>
      </c>
    </row>
    <row r="30" spans="1:6" ht="19.5" customHeight="1" x14ac:dyDescent="0.2">
      <c r="B30" s="26" t="s">
        <v>107</v>
      </c>
      <c r="C30" s="32" t="s">
        <v>108</v>
      </c>
      <c r="D30" s="64">
        <v>221000</v>
      </c>
      <c r="E30" s="62">
        <v>136554.84</v>
      </c>
      <c r="F30" s="21">
        <f t="shared" si="1"/>
        <v>61.789520361990952</v>
      </c>
    </row>
    <row r="31" spans="1:6" ht="28.5" customHeight="1" x14ac:dyDescent="0.2">
      <c r="B31" s="26" t="s">
        <v>79</v>
      </c>
      <c r="C31" s="28" t="s">
        <v>110</v>
      </c>
      <c r="D31" s="65">
        <v>3000</v>
      </c>
      <c r="E31" s="65">
        <v>0</v>
      </c>
      <c r="F31" s="19">
        <f t="shared" si="1"/>
        <v>0</v>
      </c>
    </row>
    <row r="32" spans="1:6" ht="28.5" hidden="1" customHeight="1" x14ac:dyDescent="0.2">
      <c r="B32" s="26" t="s">
        <v>109</v>
      </c>
      <c r="C32" s="29"/>
      <c r="D32" s="64"/>
      <c r="E32" s="62"/>
      <c r="F32" s="19" t="e">
        <f t="shared" si="1"/>
        <v>#DIV/0!</v>
      </c>
    </row>
    <row r="33" spans="1:7" ht="28.5" customHeight="1" x14ac:dyDescent="0.2">
      <c r="B33" s="26" t="s">
        <v>56</v>
      </c>
      <c r="C33" s="28" t="s">
        <v>97</v>
      </c>
      <c r="D33" s="66">
        <f>SUM(D34:D35)</f>
        <v>16053648</v>
      </c>
      <c r="E33" s="66">
        <f>SUM(E34:E35)</f>
        <v>4084646.6</v>
      </c>
      <c r="F33" s="22">
        <f t="shared" si="1"/>
        <v>25.443728428578975</v>
      </c>
    </row>
    <row r="34" spans="1:7" ht="15.75" customHeight="1" x14ac:dyDescent="0.2">
      <c r="B34" s="26" t="s">
        <v>87</v>
      </c>
      <c r="C34" s="32" t="s">
        <v>85</v>
      </c>
      <c r="D34" s="67">
        <v>14861798</v>
      </c>
      <c r="E34" s="63">
        <v>3139135.58</v>
      </c>
      <c r="F34" s="23">
        <f t="shared" si="1"/>
        <v>21.122179025714114</v>
      </c>
    </row>
    <row r="35" spans="1:7" ht="17.25" customHeight="1" x14ac:dyDescent="0.2">
      <c r="B35" s="26" t="s">
        <v>88</v>
      </c>
      <c r="C35" s="32" t="s">
        <v>86</v>
      </c>
      <c r="D35" s="67">
        <v>1191850</v>
      </c>
      <c r="E35" s="63">
        <v>945511.02</v>
      </c>
      <c r="F35" s="23">
        <f t="shared" si="1"/>
        <v>79.331377270629687</v>
      </c>
    </row>
    <row r="36" spans="1:7" ht="15" customHeight="1" x14ac:dyDescent="0.2">
      <c r="B36" s="26" t="s">
        <v>49</v>
      </c>
      <c r="C36" s="30" t="s">
        <v>50</v>
      </c>
      <c r="D36" s="66">
        <v>50000</v>
      </c>
      <c r="E36" s="65">
        <v>6900</v>
      </c>
      <c r="F36" s="22">
        <f t="shared" si="1"/>
        <v>13.8</v>
      </c>
    </row>
    <row r="37" spans="1:7" ht="15" customHeight="1" x14ac:dyDescent="0.2">
      <c r="A37" s="3"/>
      <c r="B37" s="26" t="s">
        <v>47</v>
      </c>
      <c r="C37" s="30" t="s">
        <v>48</v>
      </c>
      <c r="D37" s="59">
        <v>878433</v>
      </c>
      <c r="E37" s="61">
        <v>476057.1</v>
      </c>
      <c r="F37" s="18">
        <f t="shared" si="1"/>
        <v>54.193899819337389</v>
      </c>
    </row>
    <row r="38" spans="1:7" x14ac:dyDescent="0.2">
      <c r="B38" s="26" t="s">
        <v>58</v>
      </c>
      <c r="C38" s="28" t="s">
        <v>17</v>
      </c>
      <c r="D38" s="66">
        <f>SUM(D39:D40)</f>
        <v>772585</v>
      </c>
      <c r="E38" s="66">
        <f>E39+E40</f>
        <v>399794.71</v>
      </c>
      <c r="F38" s="19"/>
    </row>
    <row r="39" spans="1:7" ht="25.5" x14ac:dyDescent="0.2">
      <c r="B39" s="26" t="s">
        <v>80</v>
      </c>
      <c r="C39" s="32" t="s">
        <v>71</v>
      </c>
      <c r="D39" s="67">
        <v>0</v>
      </c>
      <c r="E39" s="63">
        <v>0</v>
      </c>
      <c r="F39" s="19">
        <v>0</v>
      </c>
    </row>
    <row r="40" spans="1:7" ht="18" customHeight="1" x14ac:dyDescent="0.2">
      <c r="B40" s="26" t="s">
        <v>81</v>
      </c>
      <c r="C40" s="32" t="s">
        <v>72</v>
      </c>
      <c r="D40" s="67">
        <v>772585</v>
      </c>
      <c r="E40" s="63">
        <v>399794.71</v>
      </c>
      <c r="F40" s="19"/>
    </row>
    <row r="41" spans="1:7" ht="18.75" customHeight="1" x14ac:dyDescent="0.25">
      <c r="B41" s="26"/>
      <c r="C41" s="83" t="s">
        <v>41</v>
      </c>
      <c r="D41" s="81">
        <f>SUM(D42+D51+D49)</f>
        <v>463510949.23999995</v>
      </c>
      <c r="E41" s="81">
        <f>SUM(E42+E51+E49+E50)</f>
        <v>133117288.73</v>
      </c>
      <c r="F41" s="82">
        <f t="shared" ref="F41:F47" si="2">E41*100/D41</f>
        <v>28.719340707758253</v>
      </c>
    </row>
    <row r="42" spans="1:7" ht="21" customHeight="1" x14ac:dyDescent="0.2">
      <c r="B42" s="29" t="s">
        <v>18</v>
      </c>
      <c r="C42" s="84" t="s">
        <v>73</v>
      </c>
      <c r="D42" s="59">
        <f>SUM(D43+D46+D47+D48)</f>
        <v>467207862.91999996</v>
      </c>
      <c r="E42" s="59">
        <f>SUM(E43+E46+E47+E48)</f>
        <v>137209162.12</v>
      </c>
      <c r="F42" s="18">
        <f t="shared" si="2"/>
        <v>29.367905168046015</v>
      </c>
    </row>
    <row r="43" spans="1:7" ht="27.75" customHeight="1" x14ac:dyDescent="0.2">
      <c r="B43" s="26" t="s">
        <v>43</v>
      </c>
      <c r="C43" s="29" t="s">
        <v>19</v>
      </c>
      <c r="D43" s="64">
        <f>D44+D45</f>
        <v>19543300</v>
      </c>
      <c r="E43" s="64">
        <v>19543300</v>
      </c>
      <c r="F43" s="19">
        <f t="shared" si="2"/>
        <v>100</v>
      </c>
      <c r="G43" s="3"/>
    </row>
    <row r="44" spans="1:7" ht="16.5" customHeight="1" x14ac:dyDescent="0.2">
      <c r="B44" s="26" t="s">
        <v>53</v>
      </c>
      <c r="C44" s="29" t="s">
        <v>57</v>
      </c>
      <c r="D44" s="64">
        <v>5767700</v>
      </c>
      <c r="E44" s="62">
        <v>5767700</v>
      </c>
      <c r="F44" s="19">
        <f t="shared" si="2"/>
        <v>100</v>
      </c>
      <c r="G44" s="3"/>
    </row>
    <row r="45" spans="1:7" ht="27.75" customHeight="1" x14ac:dyDescent="0.2">
      <c r="B45" s="26" t="s">
        <v>68</v>
      </c>
      <c r="C45" s="29" t="s">
        <v>67</v>
      </c>
      <c r="D45" s="64">
        <v>13775600</v>
      </c>
      <c r="E45" s="62">
        <v>13775600</v>
      </c>
      <c r="F45" s="19">
        <f t="shared" si="2"/>
        <v>100</v>
      </c>
      <c r="G45" s="3"/>
    </row>
    <row r="46" spans="1:7" ht="24.75" customHeight="1" x14ac:dyDescent="0.2">
      <c r="B46" s="26" t="s">
        <v>44</v>
      </c>
      <c r="C46" s="33" t="s">
        <v>61</v>
      </c>
      <c r="D46" s="64">
        <v>138840662.91999999</v>
      </c>
      <c r="E46" s="62">
        <v>32502115.84</v>
      </c>
      <c r="F46" s="19">
        <f t="shared" si="2"/>
        <v>23.40965186742714</v>
      </c>
      <c r="G46" s="3"/>
    </row>
    <row r="47" spans="1:7" ht="24.75" customHeight="1" x14ac:dyDescent="0.2">
      <c r="B47" s="26" t="s">
        <v>60</v>
      </c>
      <c r="C47" s="33" t="s">
        <v>62</v>
      </c>
      <c r="D47" s="64">
        <v>308823900</v>
      </c>
      <c r="E47" s="62">
        <v>85163746.280000001</v>
      </c>
      <c r="F47" s="19">
        <f t="shared" si="2"/>
        <v>27.57679903660306</v>
      </c>
      <c r="G47" s="3"/>
    </row>
    <row r="48" spans="1:7" ht="15.75" hidden="1" customHeight="1" x14ac:dyDescent="0.2">
      <c r="B48" s="26" t="s">
        <v>70</v>
      </c>
      <c r="C48" s="33" t="s">
        <v>66</v>
      </c>
      <c r="D48" s="62">
        <v>0</v>
      </c>
      <c r="E48" s="62">
        <v>0</v>
      </c>
      <c r="F48" s="19">
        <v>0</v>
      </c>
      <c r="G48" s="3"/>
    </row>
    <row r="49" spans="2:7" ht="24.75" hidden="1" customHeight="1" x14ac:dyDescent="0.2">
      <c r="B49" s="26" t="s">
        <v>164</v>
      </c>
      <c r="C49" s="33" t="s">
        <v>116</v>
      </c>
      <c r="D49" s="62">
        <v>0</v>
      </c>
      <c r="E49" s="62">
        <v>0</v>
      </c>
      <c r="F49" s="19">
        <v>0</v>
      </c>
      <c r="G49" s="3"/>
    </row>
    <row r="50" spans="2:7" ht="24.75" customHeight="1" x14ac:dyDescent="0.2">
      <c r="B50" s="26" t="s">
        <v>170</v>
      </c>
      <c r="C50" s="33" t="s">
        <v>116</v>
      </c>
      <c r="D50" s="62">
        <v>0</v>
      </c>
      <c r="E50" s="62">
        <v>4835</v>
      </c>
      <c r="F50" s="19"/>
      <c r="G50" s="3"/>
    </row>
    <row r="51" spans="2:7" ht="15.75" customHeight="1" thickBot="1" x14ac:dyDescent="0.25">
      <c r="B51" s="26" t="s">
        <v>95</v>
      </c>
      <c r="C51" s="33" t="s">
        <v>96</v>
      </c>
      <c r="D51" s="62">
        <v>-3696913.68</v>
      </c>
      <c r="E51" s="62">
        <v>-4096708.39</v>
      </c>
      <c r="F51" s="19"/>
      <c r="G51" s="3"/>
    </row>
    <row r="52" spans="2:7" ht="18" customHeight="1" thickBot="1" x14ac:dyDescent="0.25">
      <c r="B52" s="24"/>
      <c r="C52" s="40" t="s">
        <v>42</v>
      </c>
      <c r="D52" s="68">
        <f>D7+D41</f>
        <v>712610152.24000001</v>
      </c>
      <c r="E52" s="68">
        <f>E7+E41</f>
        <v>198935495</v>
      </c>
      <c r="F52" s="41">
        <f t="shared" ref="F52:F66" si="3">E52*100/D52</f>
        <v>27.916455354259465</v>
      </c>
    </row>
    <row r="53" spans="2:7" ht="17.25" customHeight="1" x14ac:dyDescent="0.2">
      <c r="B53" s="102" t="s">
        <v>20</v>
      </c>
      <c r="C53" s="103"/>
      <c r="D53" s="103"/>
      <c r="E53" s="103"/>
      <c r="F53" s="104"/>
    </row>
    <row r="54" spans="2:7" ht="16.5" customHeight="1" x14ac:dyDescent="0.2">
      <c r="B54" s="35" t="s">
        <v>21</v>
      </c>
      <c r="C54" s="78" t="s">
        <v>163</v>
      </c>
      <c r="D54" s="59">
        <f>D55+D56+D57+D58+D59+D60</f>
        <v>64406463</v>
      </c>
      <c r="E54" s="59">
        <f>E55+E56+E57+E58+E59+E60</f>
        <v>18212961.68</v>
      </c>
      <c r="F54" s="18">
        <f t="shared" si="3"/>
        <v>28.278158482324979</v>
      </c>
    </row>
    <row r="55" spans="2:7" ht="16.5" customHeight="1" x14ac:dyDescent="0.2">
      <c r="B55" s="50" t="s">
        <v>124</v>
      </c>
      <c r="C55" s="79" t="s">
        <v>118</v>
      </c>
      <c r="D55" s="60">
        <v>1145000</v>
      </c>
      <c r="E55" s="69">
        <v>298462.8</v>
      </c>
      <c r="F55" s="18">
        <f t="shared" si="3"/>
        <v>26.066620087336243</v>
      </c>
    </row>
    <row r="56" spans="2:7" ht="16.5" customHeight="1" x14ac:dyDescent="0.2">
      <c r="B56" s="50" t="s">
        <v>125</v>
      </c>
      <c r="C56" s="79" t="s">
        <v>119</v>
      </c>
      <c r="D56" s="60">
        <v>3150000</v>
      </c>
      <c r="E56" s="69">
        <v>801323.15</v>
      </c>
      <c r="F56" s="18">
        <f t="shared" si="3"/>
        <v>25.438830158730159</v>
      </c>
    </row>
    <row r="57" spans="2:7" ht="27" customHeight="1" x14ac:dyDescent="0.2">
      <c r="B57" s="50" t="s">
        <v>126</v>
      </c>
      <c r="C57" s="79" t="s">
        <v>120</v>
      </c>
      <c r="D57" s="60">
        <v>28803000</v>
      </c>
      <c r="E57" s="69">
        <v>7230279.5</v>
      </c>
      <c r="F57" s="18">
        <f t="shared" si="3"/>
        <v>25.102522306704163</v>
      </c>
    </row>
    <row r="58" spans="2:7" ht="43.5" customHeight="1" x14ac:dyDescent="0.2">
      <c r="B58" s="50" t="s">
        <v>127</v>
      </c>
      <c r="C58" s="79" t="s">
        <v>121</v>
      </c>
      <c r="D58" s="60">
        <v>9740000</v>
      </c>
      <c r="E58" s="69">
        <v>2877804.07</v>
      </c>
      <c r="F58" s="18">
        <f t="shared" si="3"/>
        <v>29.546243018480492</v>
      </c>
    </row>
    <row r="59" spans="2:7" ht="17.25" customHeight="1" x14ac:dyDescent="0.2">
      <c r="B59" s="50" t="s">
        <v>168</v>
      </c>
      <c r="C59" s="79" t="s">
        <v>169</v>
      </c>
      <c r="D59" s="60">
        <v>200000</v>
      </c>
      <c r="E59" s="69">
        <v>0</v>
      </c>
      <c r="F59" s="18">
        <f t="shared" si="3"/>
        <v>0</v>
      </c>
    </row>
    <row r="60" spans="2:7" ht="16.5" customHeight="1" x14ac:dyDescent="0.2">
      <c r="B60" s="50" t="s">
        <v>123</v>
      </c>
      <c r="C60" s="79" t="s">
        <v>122</v>
      </c>
      <c r="D60" s="60">
        <v>21368463</v>
      </c>
      <c r="E60" s="69">
        <v>7005092.1600000001</v>
      </c>
      <c r="F60" s="18">
        <f t="shared" si="3"/>
        <v>32.782386641472527</v>
      </c>
    </row>
    <row r="61" spans="2:7" ht="16.5" hidden="1" x14ac:dyDescent="0.2">
      <c r="B61" s="52"/>
      <c r="C61" s="37"/>
      <c r="D61" s="66"/>
      <c r="E61" s="65"/>
      <c r="F61" s="23"/>
    </row>
    <row r="62" spans="2:7" ht="32.25" hidden="1" customHeight="1" x14ac:dyDescent="0.2">
      <c r="B62" s="52"/>
      <c r="C62" s="37"/>
      <c r="D62" s="59"/>
      <c r="E62" s="59"/>
      <c r="F62" s="23"/>
    </row>
    <row r="63" spans="2:7" ht="41.25" hidden="1" customHeight="1" x14ac:dyDescent="0.2">
      <c r="B63" s="50"/>
      <c r="C63" s="47"/>
      <c r="D63" s="60"/>
      <c r="E63" s="69"/>
      <c r="F63" s="18"/>
    </row>
    <row r="64" spans="2:7" ht="16.5" hidden="1" customHeight="1" x14ac:dyDescent="0.2">
      <c r="B64" s="50"/>
      <c r="C64" s="47"/>
      <c r="D64" s="60"/>
      <c r="E64" s="69"/>
      <c r="F64" s="18"/>
    </row>
    <row r="65" spans="2:6" ht="43.5" hidden="1" customHeight="1" x14ac:dyDescent="0.2">
      <c r="B65" s="50"/>
      <c r="C65" s="47"/>
      <c r="D65" s="60"/>
      <c r="E65" s="69"/>
      <c r="F65" s="18"/>
    </row>
    <row r="66" spans="2:6" ht="14.25" customHeight="1" x14ac:dyDescent="0.2">
      <c r="B66" s="52" t="s">
        <v>22</v>
      </c>
      <c r="C66" s="37" t="s">
        <v>23</v>
      </c>
      <c r="D66" s="59">
        <f>SUM(D67:D70)</f>
        <v>38890203.530000001</v>
      </c>
      <c r="E66" s="59">
        <f>SUM(E67:E70)</f>
        <v>3687858.58</v>
      </c>
      <c r="F66" s="18">
        <f t="shared" si="3"/>
        <v>9.4827443552851989</v>
      </c>
    </row>
    <row r="67" spans="2:6" ht="13.5" hidden="1" customHeight="1" x14ac:dyDescent="0.2">
      <c r="B67" s="48"/>
      <c r="C67" s="46"/>
      <c r="D67" s="64"/>
      <c r="E67" s="62"/>
      <c r="F67" s="21"/>
    </row>
    <row r="68" spans="2:6" ht="16.5" customHeight="1" x14ac:dyDescent="0.2">
      <c r="B68" s="49" t="s">
        <v>24</v>
      </c>
      <c r="C68" s="47" t="s">
        <v>25</v>
      </c>
      <c r="D68" s="67">
        <v>14000000</v>
      </c>
      <c r="E68" s="63">
        <v>773718.08</v>
      </c>
      <c r="F68" s="23">
        <f>E68*100/D68</f>
        <v>5.5265577142857145</v>
      </c>
    </row>
    <row r="69" spans="2:6" ht="16.5" customHeight="1" x14ac:dyDescent="0.2">
      <c r="B69" s="49" t="s">
        <v>111</v>
      </c>
      <c r="C69" s="47" t="s">
        <v>112</v>
      </c>
      <c r="D69" s="67">
        <v>21318014.199999999</v>
      </c>
      <c r="E69" s="63">
        <v>2815150.5</v>
      </c>
      <c r="F69" s="23">
        <f>E69*100/D69</f>
        <v>13.205500632418193</v>
      </c>
    </row>
    <row r="70" spans="2:6" ht="29.25" customHeight="1" x14ac:dyDescent="0.2">
      <c r="B70" s="49" t="s">
        <v>69</v>
      </c>
      <c r="C70" s="47" t="s">
        <v>128</v>
      </c>
      <c r="D70" s="67">
        <v>3572189.33</v>
      </c>
      <c r="E70" s="63">
        <v>98990</v>
      </c>
      <c r="F70" s="23">
        <f>E70*100/D70</f>
        <v>2.7711297150086946</v>
      </c>
    </row>
    <row r="71" spans="2:6" ht="15.75" customHeight="1" x14ac:dyDescent="0.2">
      <c r="B71" s="57" t="s">
        <v>26</v>
      </c>
      <c r="C71" s="37" t="s">
        <v>27</v>
      </c>
      <c r="D71" s="70">
        <f>SUM(D73:D76)</f>
        <v>174890730.78999999</v>
      </c>
      <c r="E71" s="70">
        <f>SUM(E73:E76)</f>
        <v>62197682.630000003</v>
      </c>
      <c r="F71" s="18">
        <f>E71*100/D71</f>
        <v>35.563738769371291</v>
      </c>
    </row>
    <row r="72" spans="2:6" ht="0.75" hidden="1" customHeight="1" x14ac:dyDescent="0.2">
      <c r="B72" s="97"/>
      <c r="C72" s="97"/>
      <c r="D72" s="64"/>
      <c r="E72" s="62"/>
      <c r="F72" s="21"/>
    </row>
    <row r="73" spans="2:6" ht="18" customHeight="1" x14ac:dyDescent="0.2">
      <c r="B73" s="50" t="s">
        <v>28</v>
      </c>
      <c r="C73" s="51" t="s">
        <v>29</v>
      </c>
      <c r="D73" s="64">
        <v>58018800.789999999</v>
      </c>
      <c r="E73" s="62">
        <v>33963556.5</v>
      </c>
      <c r="F73" s="23">
        <f t="shared" ref="F73" si="4">E73*100/D73</f>
        <v>58.538880565511256</v>
      </c>
    </row>
    <row r="74" spans="2:6" ht="15" customHeight="1" x14ac:dyDescent="0.2">
      <c r="B74" s="50" t="s">
        <v>30</v>
      </c>
      <c r="C74" s="51" t="s">
        <v>31</v>
      </c>
      <c r="D74" s="64">
        <v>111604330</v>
      </c>
      <c r="E74" s="62">
        <v>26876715.84</v>
      </c>
      <c r="F74" s="23">
        <v>0</v>
      </c>
    </row>
    <row r="75" spans="2:6" ht="15" customHeight="1" x14ac:dyDescent="0.2">
      <c r="B75" s="50" t="s">
        <v>63</v>
      </c>
      <c r="C75" s="51" t="s">
        <v>64</v>
      </c>
      <c r="D75" s="64">
        <v>4770000</v>
      </c>
      <c r="E75" s="62">
        <v>1357410.29</v>
      </c>
      <c r="F75" s="23">
        <f t="shared" ref="F75:F86" si="5">E75*100/D75</f>
        <v>28.457238784067087</v>
      </c>
    </row>
    <row r="76" spans="2:6" ht="15" customHeight="1" x14ac:dyDescent="0.2">
      <c r="B76" s="50" t="s">
        <v>115</v>
      </c>
      <c r="C76" s="51" t="s">
        <v>161</v>
      </c>
      <c r="D76" s="64">
        <v>497600</v>
      </c>
      <c r="E76" s="62">
        <v>0</v>
      </c>
      <c r="F76" s="23">
        <v>0</v>
      </c>
    </row>
    <row r="77" spans="2:6" ht="15" customHeight="1" x14ac:dyDescent="0.2">
      <c r="B77" s="57" t="s">
        <v>113</v>
      </c>
      <c r="C77" s="36" t="s">
        <v>114</v>
      </c>
      <c r="D77" s="66">
        <f>D78</f>
        <v>4466685.8</v>
      </c>
      <c r="E77" s="65">
        <f>E78</f>
        <v>4014685.8</v>
      </c>
      <c r="F77" s="18">
        <f t="shared" si="5"/>
        <v>89.880640362033077</v>
      </c>
    </row>
    <row r="78" spans="2:6" ht="27" customHeight="1" x14ac:dyDescent="0.2">
      <c r="B78" s="50" t="s">
        <v>159</v>
      </c>
      <c r="C78" s="47" t="s">
        <v>160</v>
      </c>
      <c r="D78" s="60">
        <v>4466685.8</v>
      </c>
      <c r="E78" s="69">
        <v>4014685.8</v>
      </c>
      <c r="F78" s="18">
        <f t="shared" si="5"/>
        <v>89.880640362033077</v>
      </c>
    </row>
    <row r="79" spans="2:6" ht="18.75" customHeight="1" x14ac:dyDescent="0.2">
      <c r="B79" s="52" t="s">
        <v>32</v>
      </c>
      <c r="C79" s="36" t="s">
        <v>33</v>
      </c>
      <c r="D79" s="59">
        <f>D80+D81+D82+D83</f>
        <v>285535082.91999996</v>
      </c>
      <c r="E79" s="59">
        <f>E80+E81+E82+E83</f>
        <v>72165946.460000008</v>
      </c>
      <c r="F79" s="18">
        <f t="shared" si="5"/>
        <v>25.27393331915685</v>
      </c>
    </row>
    <row r="80" spans="2:6" ht="18.75" customHeight="1" x14ac:dyDescent="0.2">
      <c r="B80" s="50" t="s">
        <v>129</v>
      </c>
      <c r="C80" s="47" t="s">
        <v>130</v>
      </c>
      <c r="D80" s="60">
        <v>81357030.920000002</v>
      </c>
      <c r="E80" s="69">
        <v>19708528</v>
      </c>
      <c r="F80" s="18">
        <f t="shared" si="5"/>
        <v>24.224738510159977</v>
      </c>
    </row>
    <row r="81" spans="2:6" ht="18.75" customHeight="1" x14ac:dyDescent="0.2">
      <c r="B81" s="50" t="s">
        <v>131</v>
      </c>
      <c r="C81" s="47" t="s">
        <v>132</v>
      </c>
      <c r="D81" s="60">
        <v>170628359.53</v>
      </c>
      <c r="E81" s="69">
        <v>44524395.740000002</v>
      </c>
      <c r="F81" s="18">
        <f>E81*100/D81</f>
        <v>26.094370163695846</v>
      </c>
    </row>
    <row r="82" spans="2:6" ht="18.75" customHeight="1" x14ac:dyDescent="0.2">
      <c r="B82" s="50" t="s">
        <v>134</v>
      </c>
      <c r="C82" s="47" t="s">
        <v>133</v>
      </c>
      <c r="D82" s="60">
        <v>5182580.47</v>
      </c>
      <c r="E82" s="69">
        <v>529830</v>
      </c>
      <c r="F82" s="18">
        <f t="shared" si="5"/>
        <v>10.22328554408341</v>
      </c>
    </row>
    <row r="83" spans="2:6" ht="18.75" customHeight="1" x14ac:dyDescent="0.2">
      <c r="B83" s="50" t="s">
        <v>135</v>
      </c>
      <c r="C83" s="47" t="s">
        <v>136</v>
      </c>
      <c r="D83" s="60">
        <v>28367112</v>
      </c>
      <c r="E83" s="69">
        <v>7403192.7199999997</v>
      </c>
      <c r="F83" s="18">
        <f t="shared" si="5"/>
        <v>26.097801989853604</v>
      </c>
    </row>
    <row r="84" spans="2:6" ht="21" customHeight="1" x14ac:dyDescent="0.2">
      <c r="B84" s="52" t="s">
        <v>34</v>
      </c>
      <c r="C84" s="37" t="s">
        <v>139</v>
      </c>
      <c r="D84" s="59">
        <f>D85+D86</f>
        <v>40942910</v>
      </c>
      <c r="E84" s="59">
        <f>E85+E86</f>
        <v>11473151.779999999</v>
      </c>
      <c r="F84" s="18">
        <f t="shared" si="5"/>
        <v>28.022316391287283</v>
      </c>
    </row>
    <row r="85" spans="2:6" ht="19.5" customHeight="1" x14ac:dyDescent="0.2">
      <c r="B85" s="35" t="s">
        <v>137</v>
      </c>
      <c r="C85" s="47" t="s">
        <v>140</v>
      </c>
      <c r="D85" s="60">
        <v>32287800</v>
      </c>
      <c r="E85" s="69">
        <v>9358427</v>
      </c>
      <c r="F85" s="18">
        <f t="shared" si="5"/>
        <v>28.984405874664734</v>
      </c>
    </row>
    <row r="86" spans="2:6" ht="30.75" customHeight="1" x14ac:dyDescent="0.2">
      <c r="B86" s="35" t="s">
        <v>138</v>
      </c>
      <c r="C86" s="50" t="s">
        <v>141</v>
      </c>
      <c r="D86" s="60">
        <v>8655110</v>
      </c>
      <c r="E86" s="69">
        <v>2114724.7799999998</v>
      </c>
      <c r="F86" s="18">
        <f t="shared" si="5"/>
        <v>24.433251339382164</v>
      </c>
    </row>
    <row r="87" spans="2:6" ht="16.5" hidden="1" x14ac:dyDescent="0.2">
      <c r="B87" s="52"/>
      <c r="C87" s="37"/>
      <c r="D87" s="59"/>
      <c r="E87" s="59"/>
      <c r="F87" s="18"/>
    </row>
    <row r="88" spans="2:6" ht="15.75" hidden="1" x14ac:dyDescent="0.2">
      <c r="B88" s="97"/>
      <c r="C88" s="97"/>
      <c r="D88" s="64"/>
      <c r="E88" s="62"/>
      <c r="F88" s="21"/>
    </row>
    <row r="89" spans="2:6" ht="17.25" hidden="1" customHeight="1" x14ac:dyDescent="0.2">
      <c r="B89" s="50"/>
      <c r="C89" s="47"/>
      <c r="D89" s="71"/>
      <c r="E89" s="72"/>
      <c r="F89" s="23"/>
    </row>
    <row r="90" spans="2:6" ht="32.25" hidden="1" customHeight="1" x14ac:dyDescent="0.2">
      <c r="B90" s="38"/>
      <c r="C90" s="39"/>
      <c r="D90" s="71"/>
      <c r="E90" s="72"/>
      <c r="F90" s="23"/>
    </row>
    <row r="91" spans="2:6" ht="17.25" customHeight="1" x14ac:dyDescent="0.2">
      <c r="B91" s="52">
        <v>1000</v>
      </c>
      <c r="C91" s="37" t="s">
        <v>35</v>
      </c>
      <c r="D91" s="59">
        <f>D92+D93+D94+D95+D96</f>
        <v>175992400</v>
      </c>
      <c r="E91" s="61">
        <f>E92+E93+E94+E95+E96</f>
        <v>53752352.899999999</v>
      </c>
      <c r="F91" s="18">
        <f t="shared" ref="F91:F104" si="6">E91*100/D91</f>
        <v>30.542428479866174</v>
      </c>
    </row>
    <row r="92" spans="2:6" ht="17.25" customHeight="1" x14ac:dyDescent="0.2">
      <c r="B92" s="50" t="s">
        <v>149</v>
      </c>
      <c r="C92" s="47" t="s">
        <v>154</v>
      </c>
      <c r="D92" s="60">
        <v>609000</v>
      </c>
      <c r="E92" s="69">
        <v>177316.06</v>
      </c>
      <c r="F92" s="18">
        <f t="shared" si="6"/>
        <v>29.115937602627259</v>
      </c>
    </row>
    <row r="93" spans="2:6" ht="17.25" customHeight="1" x14ac:dyDescent="0.2">
      <c r="B93" s="50" t="s">
        <v>150</v>
      </c>
      <c r="C93" s="47" t="s">
        <v>155</v>
      </c>
      <c r="D93" s="60">
        <v>21398300</v>
      </c>
      <c r="E93" s="69">
        <v>6062852</v>
      </c>
      <c r="F93" s="18">
        <f t="shared" si="6"/>
        <v>28.333334891089478</v>
      </c>
    </row>
    <row r="94" spans="2:6" ht="17.25" customHeight="1" x14ac:dyDescent="0.2">
      <c r="B94" s="50" t="s">
        <v>151</v>
      </c>
      <c r="C94" s="47" t="s">
        <v>156</v>
      </c>
      <c r="D94" s="60">
        <v>128814400</v>
      </c>
      <c r="E94" s="69">
        <v>40942681.869999997</v>
      </c>
      <c r="F94" s="18">
        <f t="shared" si="6"/>
        <v>31.784242965072224</v>
      </c>
    </row>
    <row r="95" spans="2:6" ht="17.25" customHeight="1" x14ac:dyDescent="0.2">
      <c r="B95" s="50" t="s">
        <v>152</v>
      </c>
      <c r="C95" s="47" t="s">
        <v>157</v>
      </c>
      <c r="D95" s="60">
        <v>16976600</v>
      </c>
      <c r="E95" s="69">
        <v>3854462.97</v>
      </c>
      <c r="F95" s="18">
        <f t="shared" si="6"/>
        <v>22.704563752459268</v>
      </c>
    </row>
    <row r="96" spans="2:6" ht="17.25" customHeight="1" x14ac:dyDescent="0.2">
      <c r="B96" s="50" t="s">
        <v>153</v>
      </c>
      <c r="C96" s="47" t="s">
        <v>158</v>
      </c>
      <c r="D96" s="60">
        <v>8194100</v>
      </c>
      <c r="E96" s="69">
        <v>2715040</v>
      </c>
      <c r="F96" s="18">
        <f t="shared" si="6"/>
        <v>33.134084280152791</v>
      </c>
    </row>
    <row r="97" spans="1:7" ht="17.25" customHeight="1" x14ac:dyDescent="0.2">
      <c r="B97" s="52" t="s">
        <v>89</v>
      </c>
      <c r="C97" s="37" t="s">
        <v>90</v>
      </c>
      <c r="D97" s="59">
        <f>D98+D99</f>
        <v>2902000</v>
      </c>
      <c r="E97" s="61">
        <f>E98+E99</f>
        <v>1129684</v>
      </c>
      <c r="F97" s="18">
        <f t="shared" si="6"/>
        <v>38.927773949000688</v>
      </c>
    </row>
    <row r="98" spans="1:7" ht="16.5" customHeight="1" x14ac:dyDescent="0.2">
      <c r="B98" s="50" t="s">
        <v>142</v>
      </c>
      <c r="C98" s="47" t="s">
        <v>143</v>
      </c>
      <c r="D98" s="60">
        <v>2902000</v>
      </c>
      <c r="E98" s="69">
        <v>1129684</v>
      </c>
      <c r="F98" s="18">
        <f t="shared" si="6"/>
        <v>38.927773949000688</v>
      </c>
    </row>
    <row r="99" spans="1:7" ht="17.25" hidden="1" customHeight="1" x14ac:dyDescent="0.2">
      <c r="B99" s="50" t="s">
        <v>144</v>
      </c>
      <c r="C99" s="47" t="s">
        <v>145</v>
      </c>
      <c r="D99" s="60"/>
      <c r="E99" s="69"/>
      <c r="F99" s="18"/>
    </row>
    <row r="100" spans="1:7" ht="17.25" customHeight="1" x14ac:dyDescent="0.2">
      <c r="B100" s="52" t="s">
        <v>91</v>
      </c>
      <c r="C100" s="37" t="s">
        <v>92</v>
      </c>
      <c r="D100" s="59">
        <f>D101</f>
        <v>1206000</v>
      </c>
      <c r="E100" s="61">
        <f>E101</f>
        <v>320000</v>
      </c>
      <c r="F100" s="18">
        <f t="shared" si="6"/>
        <v>26.533996683250415</v>
      </c>
    </row>
    <row r="101" spans="1:7" ht="17.25" customHeight="1" x14ac:dyDescent="0.2">
      <c r="B101" s="58" t="s">
        <v>146</v>
      </c>
      <c r="C101" s="53" t="s">
        <v>165</v>
      </c>
      <c r="D101" s="73">
        <v>1206000</v>
      </c>
      <c r="E101" s="85">
        <v>320000</v>
      </c>
      <c r="F101" s="18">
        <f t="shared" si="6"/>
        <v>26.533996683250415</v>
      </c>
    </row>
    <row r="102" spans="1:7" ht="33" x14ac:dyDescent="0.2">
      <c r="B102" s="56" t="s">
        <v>93</v>
      </c>
      <c r="C102" s="42" t="s">
        <v>94</v>
      </c>
      <c r="D102" s="74">
        <f>D103</f>
        <v>5918723.3499999996</v>
      </c>
      <c r="E102" s="75">
        <f>E103</f>
        <v>1344775.55</v>
      </c>
      <c r="F102" s="43">
        <f t="shared" si="6"/>
        <v>22.720702936723679</v>
      </c>
    </row>
    <row r="103" spans="1:7" ht="27" x14ac:dyDescent="0.2">
      <c r="B103" s="50" t="s">
        <v>147</v>
      </c>
      <c r="C103" s="47" t="s">
        <v>148</v>
      </c>
      <c r="D103" s="60">
        <v>5918723.3499999996</v>
      </c>
      <c r="E103" s="69">
        <v>1344775.55</v>
      </c>
      <c r="F103" s="43">
        <f t="shared" si="6"/>
        <v>22.720702936723679</v>
      </c>
    </row>
    <row r="104" spans="1:7" ht="19.5" thickBot="1" x14ac:dyDescent="0.25">
      <c r="B104" s="54"/>
      <c r="C104" s="55" t="s">
        <v>36</v>
      </c>
      <c r="D104" s="76">
        <f>SUM(D54+D61+D62+D66+D71+D79+D84+D87+D91+D97+D100+D102+D77)</f>
        <v>795151199.38999999</v>
      </c>
      <c r="E104" s="76">
        <f>SUM(E54+E61+E62+E66+E71+E79+E84+E87+E91+E97+E100+E102+E77)</f>
        <v>228299099.38000005</v>
      </c>
      <c r="F104" s="18">
        <f t="shared" si="6"/>
        <v>28.711407283940417</v>
      </c>
    </row>
    <row r="105" spans="1:7" ht="16.5" x14ac:dyDescent="0.2">
      <c r="B105" s="44"/>
      <c r="C105" s="45" t="s">
        <v>162</v>
      </c>
      <c r="D105" s="77">
        <f>SUM(D52-D104)</f>
        <v>-82541047.149999976</v>
      </c>
      <c r="E105" s="77">
        <f>SUM(E52-E104)</f>
        <v>-29363604.380000055</v>
      </c>
      <c r="F105" s="25"/>
    </row>
    <row r="106" spans="1:7" ht="23.25" customHeight="1" x14ac:dyDescent="0.2">
      <c r="B106" s="86"/>
      <c r="C106" s="87"/>
      <c r="D106" s="87"/>
      <c r="E106" s="87"/>
      <c r="F106" s="87"/>
    </row>
    <row r="107" spans="1:7" ht="18.75" customHeight="1" x14ac:dyDescent="0.2">
      <c r="A107" s="88"/>
      <c r="B107" s="88"/>
      <c r="C107" s="88"/>
      <c r="D107" s="88"/>
      <c r="E107" s="88"/>
      <c r="F107" s="88"/>
      <c r="G107" s="88"/>
    </row>
    <row r="108" spans="1:7" ht="42.75" customHeight="1" x14ac:dyDescent="0.2">
      <c r="A108" s="4"/>
      <c r="B108" s="9"/>
      <c r="C108" s="10"/>
      <c r="D108" s="11"/>
      <c r="E108" s="15"/>
      <c r="F108" s="11"/>
    </row>
    <row r="109" spans="1:7" x14ac:dyDescent="0.2">
      <c r="A109" s="4"/>
      <c r="B109" s="9"/>
      <c r="C109" s="10"/>
      <c r="D109" s="11"/>
      <c r="E109" s="15"/>
      <c r="F109" s="11"/>
    </row>
    <row r="110" spans="1:7" x14ac:dyDescent="0.2">
      <c r="A110" s="4"/>
      <c r="B110" s="9"/>
      <c r="C110" s="10"/>
      <c r="D110" s="11"/>
      <c r="E110" s="15"/>
      <c r="F110" s="11"/>
    </row>
    <row r="111" spans="1:7" ht="15" x14ac:dyDescent="0.2">
      <c r="A111" s="4"/>
      <c r="B111" s="17"/>
      <c r="C111" s="17"/>
      <c r="D111" s="17"/>
      <c r="E111" s="17"/>
      <c r="F111" s="17"/>
    </row>
    <row r="112" spans="1:7" ht="15" x14ac:dyDescent="0.2">
      <c r="A112" s="4"/>
      <c r="B112" s="12"/>
      <c r="C112" s="13"/>
      <c r="D112" s="14"/>
      <c r="E112" s="16"/>
      <c r="F112" s="14"/>
      <c r="G112" s="14"/>
    </row>
    <row r="113" spans="1:3" x14ac:dyDescent="0.2">
      <c r="A113" s="4"/>
      <c r="B113" s="6"/>
      <c r="C113" s="6"/>
    </row>
    <row r="114" spans="1:3" x14ac:dyDescent="0.2">
      <c r="A114" s="4"/>
      <c r="C114" s="8"/>
    </row>
    <row r="115" spans="1:3" x14ac:dyDescent="0.2">
      <c r="A115" s="4"/>
    </row>
    <row r="116" spans="1:3" x14ac:dyDescent="0.2">
      <c r="A116" s="4"/>
    </row>
    <row r="118" spans="1:3" ht="18.75" customHeight="1" x14ac:dyDescent="0.2"/>
    <row r="119" spans="1:3" ht="25.5" customHeight="1" x14ac:dyDescent="0.2">
      <c r="A119" s="7"/>
    </row>
    <row r="121" spans="1:3" x14ac:dyDescent="0.2">
      <c r="C121" s="5"/>
    </row>
    <row r="122" spans="1:3" x14ac:dyDescent="0.2">
      <c r="C122" s="5"/>
    </row>
    <row r="123" spans="1:3" x14ac:dyDescent="0.2">
      <c r="C123" s="5"/>
    </row>
    <row r="124" spans="1:3" x14ac:dyDescent="0.2">
      <c r="C124" s="5"/>
    </row>
    <row r="125" spans="1:3" x14ac:dyDescent="0.2">
      <c r="C125" s="5"/>
    </row>
    <row r="126" spans="1:3" x14ac:dyDescent="0.2">
      <c r="C126" s="5"/>
    </row>
    <row r="127" spans="1:3" x14ac:dyDescent="0.2">
      <c r="C127" s="5"/>
    </row>
    <row r="128" spans="1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</sheetData>
  <mergeCells count="11">
    <mergeCell ref="B106:F106"/>
    <mergeCell ref="A107:G107"/>
    <mergeCell ref="B2:F3"/>
    <mergeCell ref="B4:C5"/>
    <mergeCell ref="F4:F5"/>
    <mergeCell ref="B72:C72"/>
    <mergeCell ref="B88:C88"/>
    <mergeCell ref="D4:D5"/>
    <mergeCell ref="E4:E5"/>
    <mergeCell ref="B6:F6"/>
    <mergeCell ref="B53:F53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2014-05-16T07:36:27Z</cp:lastPrinted>
  <dcterms:created xsi:type="dcterms:W3CDTF">2005-02-24T04:25:28Z</dcterms:created>
  <dcterms:modified xsi:type="dcterms:W3CDTF">2014-05-16T07:42:52Z</dcterms:modified>
</cp:coreProperties>
</file>