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465" windowWidth="10860" windowHeight="5640"/>
  </bookViews>
  <sheets>
    <sheet name="Отчет об исполнении" sheetId="1" r:id="rId1"/>
    <sheet name="Инфографика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86" i="1" l="1"/>
  <c r="E71" i="1"/>
  <c r="E56" i="1"/>
  <c r="E67" i="1"/>
  <c r="E55" i="1" s="1"/>
  <c r="E78" i="1"/>
  <c r="E83" i="1"/>
  <c r="E88" i="1"/>
  <c r="E94" i="1"/>
  <c r="E99" i="1"/>
  <c r="D67" i="1"/>
  <c r="D78" i="1"/>
  <c r="E76" i="1"/>
  <c r="E101" i="1" s="1"/>
  <c r="F101" i="1" s="1"/>
  <c r="D76" i="1"/>
  <c r="E47" i="1"/>
  <c r="E46" i="1" s="1"/>
  <c r="E8" i="1"/>
  <c r="E11" i="1"/>
  <c r="F11" i="1" s="1"/>
  <c r="E16" i="1"/>
  <c r="E19" i="1"/>
  <c r="E22" i="1"/>
  <c r="E25" i="1"/>
  <c r="F25" i="1" s="1"/>
  <c r="E30" i="1"/>
  <c r="E37" i="1"/>
  <c r="F37" i="1" s="1"/>
  <c r="E42" i="1"/>
  <c r="E7" i="1"/>
  <c r="D46" i="1"/>
  <c r="D45" i="1" s="1"/>
  <c r="F96" i="1"/>
  <c r="F66" i="1"/>
  <c r="D94" i="1"/>
  <c r="D64" i="1"/>
  <c r="D101" i="1" s="1"/>
  <c r="D47" i="1"/>
  <c r="D16" i="1"/>
  <c r="F16" i="1" s="1"/>
  <c r="D42" i="1"/>
  <c r="D8" i="1"/>
  <c r="F8" i="1" s="1"/>
  <c r="D19" i="1"/>
  <c r="D22" i="1"/>
  <c r="F22" i="1" s="1"/>
  <c r="D25" i="1"/>
  <c r="D30" i="1"/>
  <c r="D37" i="1"/>
  <c r="D35" i="1"/>
  <c r="F35" i="1" s="1"/>
  <c r="D11" i="1"/>
  <c r="D7" i="1"/>
  <c r="D6" i="1" s="1"/>
  <c r="D54" i="1" s="1"/>
  <c r="D102" i="1" s="1"/>
  <c r="E97" i="1"/>
  <c r="D99" i="1"/>
  <c r="D56" i="1"/>
  <c r="D55" i="1" s="1"/>
  <c r="D71" i="1"/>
  <c r="D83" i="1"/>
  <c r="D86" i="1"/>
  <c r="F86" i="1" s="1"/>
  <c r="D88" i="1"/>
  <c r="F65" i="1"/>
  <c r="F100" i="1"/>
  <c r="F98" i="1"/>
  <c r="F95" i="1"/>
  <c r="F93" i="1"/>
  <c r="F92" i="1"/>
  <c r="F91" i="1"/>
  <c r="F90" i="1"/>
  <c r="F89" i="1"/>
  <c r="F85" i="1"/>
  <c r="F84" i="1"/>
  <c r="F63" i="1"/>
  <c r="F62" i="1"/>
  <c r="F61" i="1"/>
  <c r="F60" i="1"/>
  <c r="F59" i="1"/>
  <c r="F58" i="1"/>
  <c r="F57" i="1"/>
  <c r="F82" i="1"/>
  <c r="F81" i="1"/>
  <c r="F80" i="1"/>
  <c r="F79" i="1"/>
  <c r="F87" i="1"/>
  <c r="F40" i="1"/>
  <c r="F28" i="1"/>
  <c r="F27" i="1"/>
  <c r="F26" i="1"/>
  <c r="F20" i="1"/>
  <c r="F18" i="1"/>
  <c r="F14" i="1"/>
  <c r="F12" i="1"/>
  <c r="E35" i="1"/>
  <c r="F75" i="1"/>
  <c r="F41" i="1"/>
  <c r="F19" i="1"/>
  <c r="F21" i="1"/>
  <c r="F39" i="1"/>
  <c r="F72" i="1"/>
  <c r="F23" i="1"/>
  <c r="F52" i="1"/>
  <c r="F13" i="1"/>
  <c r="F36" i="1"/>
  <c r="F73" i="1"/>
  <c r="F69" i="1"/>
  <c r="F49" i="1"/>
  <c r="F24" i="1"/>
  <c r="F99" i="1"/>
  <c r="F97" i="1"/>
  <c r="F94" i="1"/>
  <c r="F38" i="1"/>
  <c r="F70" i="1"/>
  <c r="F74" i="1"/>
  <c r="F88" i="1"/>
  <c r="F83" i="1"/>
  <c r="F78" i="1"/>
  <c r="F71" i="1"/>
  <c r="F68" i="1"/>
  <c r="F67" i="1"/>
  <c r="F56" i="1"/>
  <c r="F50" i="1"/>
  <c r="F29" i="1"/>
  <c r="F48" i="1"/>
  <c r="F47" i="1"/>
  <c r="F17" i="1"/>
  <c r="F10" i="1"/>
  <c r="F7" i="1"/>
  <c r="F51" i="1"/>
  <c r="E45" i="1" l="1"/>
  <c r="F45" i="1" s="1"/>
  <c r="F46" i="1"/>
  <c r="F55" i="1"/>
  <c r="E6" i="1" l="1"/>
  <c r="E54" i="1" l="1"/>
  <c r="F6" i="1"/>
  <c r="F54" i="1" l="1"/>
  <c r="E102" i="1"/>
</calcChain>
</file>

<file path=xl/sharedStrings.xml><?xml version="1.0" encoding="utf-8"?>
<sst xmlns="http://schemas.openxmlformats.org/spreadsheetml/2006/main" count="201" uniqueCount="193">
  <si>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</si>
  <si>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</si>
  <si>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</si>
  <si>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факт. исполнен. к плану года, %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</si>
  <si>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</si>
  <si>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</si>
  <si>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</si>
  <si>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</si>
  <si>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</si>
  <si>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</si>
  <si>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</si>
  <si>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</si>
  <si>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</si>
  <si>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</si>
  <si>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</si>
  <si>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</si>
  <si>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</si>
  <si>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</si>
  <si>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</si>
  <si>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</si>
  <si>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</si>
  <si>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</si>
  <si>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</si>
  <si>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</si>
  <si>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</si>
  <si>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</si>
  <si>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</si>
  <si>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</si>
  <si>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</si>
  <si>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</si>
  <si>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</si>
  <si>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</si>
  <si>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</si>
  <si>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</si>
  <si>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</si>
  <si>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</si>
  <si>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</si>
  <si>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</si>
  <si>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Единый налог на вмененный доход для определенных видов деятельности 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</si>
  <si>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</si>
  <si>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</si>
  <si>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</si>
  <si>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</si>
  <si>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2 02 01000 00 0000 151</t>
  </si>
  <si>
    <t>2 02 02000 00 0000 151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</si>
  <si>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</si>
  <si>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</si>
  <si>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</si>
  <si>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</si>
  <si>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</si>
  <si>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</si>
  <si>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</si>
  <si>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>2 02 01001 00 0000 151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</si>
  <si>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</si>
  <si>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</si>
  <si>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</si>
  <si>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</si>
  <si>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</si>
  <si>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2 02 03000 00 0000 151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</si>
  <si>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</si>
  <si>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</si>
  <si>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</si>
  <si>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</si>
  <si>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</si>
  <si>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2 02 01003 00 0000 151</t>
  </si>
  <si>
    <t>0412</t>
  </si>
  <si>
    <t>Другие вопросы</t>
  </si>
  <si>
    <t>Безвозмездные поступления от бюджетов других уровней</t>
  </si>
  <si>
    <t>Доходы от перечисления части прибыли, остающейся после уплаты налогов и иных обязательных платежей</t>
  </si>
  <si>
    <t>1 11 05000 00 0000 120</t>
  </si>
  <si>
    <t>1 11 07000 00 0000 120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</si>
  <si>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</si>
  <si>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</si>
  <si>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</si>
  <si>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</si>
  <si>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</si>
  <si>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</si>
  <si>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</si>
  <si>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</si>
  <si>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</si>
  <si>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</si>
  <si>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</si>
  <si>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</si>
  <si>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</si>
  <si>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</si>
  <si>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</si>
  <si>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2 19 04000 04 0000 151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</si>
  <si>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</si>
  <si>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</si>
  <si>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</si>
  <si>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1 08 07150 01 0000 110</t>
  </si>
  <si>
    <t>Государственная пошлина за выдачу разрешения на установку рекламной конструкции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</si>
  <si>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</si>
  <si>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</si>
  <si>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</si>
  <si>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</si>
  <si>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</si>
  <si>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</si>
  <si>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</si>
  <si>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</si>
  <si>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</si>
  <si>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</si>
  <si>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</si>
  <si>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</si>
  <si>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Дорожное хозяйство</t>
  </si>
  <si>
    <t>0505</t>
  </si>
  <si>
    <t>АКЦИЗЫ ПО ПОДАКЦИЗНЫМ ТОВАРАМ (ПРОДУКТАМ), ПРОИЗВОДИМЫМ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</si>
  <si>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</si>
  <si>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</si>
  <si>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</si>
  <si>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</si>
  <si>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</si>
  <si>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</si>
  <si>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1 03 02250 01 0000 110</t>
  </si>
  <si>
    <t>1 03 02260 01 0000 110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</si>
  <si>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</si>
  <si>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</si>
  <si>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</si>
  <si>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</si>
  <si>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2 02 04000 00 0000 151</t>
  </si>
  <si>
    <t>Иные межбюджетные трансферты</t>
  </si>
  <si>
    <t>Другие вопросы в области ЖКХ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</si>
  <si>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</si>
  <si>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</si>
  <si>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Прочие доходы от использования имущества и прав, находящихся в государственной и муниципальной собственности (соцнайм)</t>
  </si>
  <si>
    <t>св.100</t>
  </si>
  <si>
    <t>Культура и туризм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</si>
  <si>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</si>
  <si>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</si>
  <si>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</si>
  <si>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</si>
  <si>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</si>
  <si>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</si>
  <si>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</si>
  <si>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</si>
  <si>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</si>
  <si>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</si>
  <si>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</si>
  <si>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</si>
  <si>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</si>
  <si>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Функционирование высшего должностного лица</t>
  </si>
  <si>
    <t>0103</t>
  </si>
  <si>
    <t>Функционирование законодательных органов власти</t>
  </si>
  <si>
    <t>0104</t>
  </si>
  <si>
    <t>Функционирование органов исполнительной власти</t>
  </si>
  <si>
    <t>0105</t>
  </si>
  <si>
    <t>Судебная система</t>
  </si>
  <si>
    <t>0106</t>
  </si>
  <si>
    <t>Обеспечение деятельности финнсовых, налоговых и таможенных органов и органов надзора</t>
  </si>
  <si>
    <t>0111</t>
  </si>
  <si>
    <t>Резервные фонды</t>
  </si>
  <si>
    <t>0113</t>
  </si>
  <si>
    <t>Другие общегосударственные вопросы</t>
  </si>
  <si>
    <t>0801</t>
  </si>
  <si>
    <t>0804</t>
  </si>
  <si>
    <t>Другие вопросы в области культуры и кинематографии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</si>
  <si>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</si>
  <si>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</si>
  <si>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</si>
  <si>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</si>
  <si>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</si>
  <si>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</si>
  <si>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</si>
  <si>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</si>
  <si>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</si>
  <si>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</si>
  <si>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</si>
  <si>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</si>
  <si>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</si>
  <si>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1304</t>
  </si>
  <si>
    <t>Обслуживание внутреннего государственного и муниципального долга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</si>
  <si>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</si>
  <si>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</si>
  <si>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</si>
  <si>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</si>
  <si>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ПРОЧИЕ НЕНАЛОГОВЫЕ ДОХОДЫ</t>
  </si>
  <si>
    <t>Невыясненные поступления</t>
  </si>
  <si>
    <t>Прочие неналоговые доходы</t>
  </si>
  <si>
    <t>1 17 00000 00 0000 000</t>
  </si>
  <si>
    <t>1 17 01000 00 0000 180</t>
  </si>
  <si>
    <t>1 17 05000 00 0000 180</t>
  </si>
  <si>
    <t>0314</t>
  </si>
  <si>
    <t>Другие вопросы в области национальной безопасности и правоохранительной деятельности</t>
  </si>
  <si>
    <t>1102</t>
  </si>
  <si>
    <t>Массовый спорт</t>
  </si>
  <si>
    <t>Охрана объектов растительного и животного мира и среды их обитания</t>
  </si>
  <si>
    <t>Охрана окружающей среды</t>
  </si>
  <si>
    <t>0600</t>
  </si>
  <si>
    <t>0603</t>
  </si>
  <si>
    <t>Руководитель финансового управления администрации города Енисейска                          Ш.Г.Исмагилов</t>
  </si>
  <si>
    <r>
      <t>ОТЧЕТ ОБ ИСПОЛНЕНИИ БЮДЖЕТА ГОРОДА ЕНИСЕЙСКА</t>
    </r>
    <r>
      <rPr>
        <b/>
        <sz val="11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на 01.09.2016 г.</t>
    </r>
  </si>
  <si>
    <t>Текущее исполнение городского бюджета за 2016 год</t>
  </si>
  <si>
    <t>на 01.09.2016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</si>
</sst>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Courier New"/>
      <family val="3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hadow/>
      <sz val="22"/>
      <color rgb="FF002060"/>
      <name val="Georgia"/>
      <family val="1"/>
      <charset val="204"/>
    </font>
    <font>
      <sz val="2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49" fontId="8" fillId="0" borderId="0" xfId="0" applyNumberFormat="1" applyFont="1" applyBorder="1"/>
    <xf numFmtId="0" fontId="12" fillId="0" borderId="0" xfId="0" applyFont="1" applyBorder="1" applyAlignment="1">
      <alignment horizontal="left" wrapText="1"/>
    </xf>
    <xf numFmtId="0" fontId="8" fillId="0" borderId="0" xfId="0" applyFont="1" applyBorder="1"/>
    <xf numFmtId="49" fontId="13" fillId="0" borderId="0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Border="1"/>
    <xf numFmtId="0" fontId="8" fillId="0" borderId="0" xfId="0" applyFont="1" applyFill="1" applyBorder="1"/>
    <xf numFmtId="0" fontId="13" fillId="0" borderId="0" xfId="0" applyFont="1" applyFill="1"/>
    <xf numFmtId="0" fontId="13" fillId="0" borderId="0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8" fillId="0" borderId="2" xfId="1" applyFont="1" applyBorder="1" applyAlignment="1">
      <alignment horizontal="justify"/>
    </xf>
    <xf numFmtId="0" fontId="5" fillId="0" borderId="2" xfId="0" applyFont="1" applyFill="1" applyBorder="1" applyAlignment="1">
      <alignment vertical="top" wrapText="1"/>
    </xf>
    <xf numFmtId="0" fontId="17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8" fillId="0" borderId="3" xfId="0" applyFont="1" applyBorder="1" applyAlignment="1">
      <alignment horizontal="left" wrapText="1"/>
    </xf>
    <xf numFmtId="0" fontId="5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164" fontId="20" fillId="0" borderId="3" xfId="0" applyNumberFormat="1" applyFont="1" applyBorder="1"/>
    <xf numFmtId="49" fontId="20" fillId="0" borderId="2" xfId="0" applyNumberFormat="1" applyFont="1" applyBorder="1" applyAlignment="1">
      <alignment horizontal="justify" vertical="top" wrapText="1"/>
    </xf>
    <xf numFmtId="0" fontId="21" fillId="0" borderId="2" xfId="0" applyFont="1" applyBorder="1" applyAlignment="1">
      <alignment horizontal="justify" vertical="top" wrapText="1"/>
    </xf>
    <xf numFmtId="164" fontId="20" fillId="0" borderId="2" xfId="0" applyNumberFormat="1" applyFont="1" applyBorder="1"/>
    <xf numFmtId="164" fontId="20" fillId="0" borderId="2" xfId="0" applyNumberFormat="1" applyFont="1" applyFill="1" applyBorder="1"/>
    <xf numFmtId="49" fontId="22" fillId="0" borderId="2" xfId="0" applyNumberFormat="1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21" fillId="0" borderId="2" xfId="0" applyFont="1" applyBorder="1" applyAlignment="1">
      <alignment horizontal="left" vertical="top" wrapText="1"/>
    </xf>
    <xf numFmtId="164" fontId="18" fillId="0" borderId="2" xfId="0" applyNumberFormat="1" applyFont="1" applyBorder="1"/>
    <xf numFmtId="164" fontId="20" fillId="0" borderId="2" xfId="0" applyNumberFormat="1" applyFont="1" applyBorder="1" applyAlignment="1">
      <alignment horizontal="right"/>
    </xf>
    <xf numFmtId="164" fontId="20" fillId="2" borderId="2" xfId="0" applyNumberFormat="1" applyFont="1" applyFill="1" applyBorder="1"/>
    <xf numFmtId="164" fontId="18" fillId="2" borderId="2" xfId="0" applyNumberFormat="1" applyFont="1" applyFill="1" applyBorder="1"/>
    <xf numFmtId="164" fontId="18" fillId="0" borderId="2" xfId="0" applyNumberFormat="1" applyFont="1" applyFill="1" applyBorder="1"/>
    <xf numFmtId="49" fontId="20" fillId="0" borderId="7" xfId="0" applyNumberFormat="1" applyFont="1" applyBorder="1" applyAlignment="1">
      <alignment horizontal="justify" vertical="top" wrapText="1"/>
    </xf>
    <xf numFmtId="0" fontId="21" fillId="0" borderId="7" xfId="0" applyFont="1" applyBorder="1" applyAlignment="1">
      <alignment horizontal="left" vertical="top" wrapText="1"/>
    </xf>
    <xf numFmtId="164" fontId="20" fillId="0" borderId="7" xfId="0" applyNumberFormat="1" applyFont="1" applyBorder="1"/>
    <xf numFmtId="164" fontId="20" fillId="0" borderId="7" xfId="0" applyNumberFormat="1" applyFont="1" applyFill="1" applyBorder="1"/>
    <xf numFmtId="49" fontId="21" fillId="0" borderId="8" xfId="0" applyNumberFormat="1" applyFont="1" applyBorder="1" applyAlignment="1">
      <alignment horizontal="justify" vertical="top" wrapText="1"/>
    </xf>
    <xf numFmtId="164" fontId="20" fillId="0" borderId="6" xfId="0" applyNumberFormat="1" applyFont="1" applyBorder="1"/>
    <xf numFmtId="164" fontId="20" fillId="0" borderId="9" xfId="0" applyNumberFormat="1" applyFont="1" applyBorder="1"/>
    <xf numFmtId="49" fontId="21" fillId="0" borderId="3" xfId="0" applyNumberFormat="1" applyFont="1" applyBorder="1" applyAlignment="1">
      <alignment horizontal="justify" vertical="top" wrapText="1"/>
    </xf>
    <xf numFmtId="164" fontId="18" fillId="0" borderId="3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8" fillId="0" borderId="2" xfId="0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justify" vertical="top" wrapText="1"/>
    </xf>
    <xf numFmtId="0" fontId="18" fillId="0" borderId="7" xfId="0" applyFont="1" applyBorder="1" applyAlignment="1">
      <alignment horizontal="left" vertical="top" wrapText="1"/>
    </xf>
    <xf numFmtId="164" fontId="18" fillId="0" borderId="7" xfId="0" applyNumberFormat="1" applyFont="1" applyBorder="1"/>
    <xf numFmtId="164" fontId="18" fillId="0" borderId="7" xfId="0" applyNumberFormat="1" applyFont="1" applyFill="1" applyBorder="1"/>
    <xf numFmtId="164" fontId="24" fillId="0" borderId="2" xfId="0" applyNumberFormat="1" applyFont="1" applyBorder="1" applyAlignment="1">
      <alignment horizontal="right"/>
    </xf>
    <xf numFmtId="164" fontId="20" fillId="0" borderId="4" xfId="0" applyNumberFormat="1" applyFont="1" applyBorder="1"/>
    <xf numFmtId="164" fontId="20" fillId="0" borderId="10" xfId="0" applyNumberFormat="1" applyFont="1" applyBorder="1"/>
    <xf numFmtId="164" fontId="25" fillId="0" borderId="2" xfId="0" applyNumberFormat="1" applyFont="1" applyBorder="1" applyAlignment="1">
      <alignment horizontal="right"/>
    </xf>
    <xf numFmtId="49" fontId="24" fillId="0" borderId="11" xfId="0" applyNumberFormat="1" applyFont="1" applyBorder="1" applyAlignment="1" applyProtection="1">
      <alignment horizontal="left" vertical="top" wrapText="1"/>
    </xf>
    <xf numFmtId="0" fontId="18" fillId="0" borderId="0" xfId="0" applyFont="1"/>
    <xf numFmtId="49" fontId="18" fillId="0" borderId="2" xfId="0" applyNumberFormat="1" applyFont="1" applyBorder="1" applyAlignment="1" applyProtection="1">
      <alignment horizontal="left" vertical="top" wrapText="1"/>
    </xf>
    <xf numFmtId="49" fontId="21" fillId="0" borderId="2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justify" wrapText="1"/>
    </xf>
    <xf numFmtId="0" fontId="11" fillId="0" borderId="18" xfId="0" applyFont="1" applyBorder="1" applyAlignment="1"/>
    <xf numFmtId="0" fontId="27" fillId="0" borderId="0" xfId="0" applyFont="1" applyAlignment="1"/>
    <xf numFmtId="0" fontId="26" fillId="0" borderId="0" xfId="0" applyFont="1" applyAlignment="1">
      <alignment horizontal="center" vertical="center" readingOrder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13</xdr:col>
      <xdr:colOff>561568</xdr:colOff>
      <xdr:row>36</xdr:row>
      <xdr:rowOff>37028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86368" cy="52186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view="pageBreakPreview" zoomScaleNormal="75" workbookViewId="0">
      <selection activeCell="C13" sqref="C13"/>
    </sheetView>
  </sheetViews>
  <sheetFormatPr defaultRowHeight="12.75" x14ac:dyDescent="0.2"/>
  <cols>
    <col min="1" max="1" width="13.7109375" customWidth="1"/>
    <col min="2" max="2" width="17.85546875" customWidth="1"/>
    <col min="3" max="3" width="50.42578125" customWidth="1"/>
    <col min="4" max="4" width="12.85546875" customWidth="1"/>
    <col min="5" max="5" width="14.5703125" style="3" customWidth="1"/>
    <col min="6" max="6" width="13.140625" customWidth="1"/>
    <col min="9" max="9" width="24.7109375" style="3" customWidth="1"/>
  </cols>
  <sheetData>
    <row r="1" spans="1:6" ht="1.5" customHeight="1" x14ac:dyDescent="0.2">
      <c r="F1" s="1"/>
    </row>
    <row r="2" spans="1:6" x14ac:dyDescent="0.2">
      <c r="B2" s="76" t="s">
        <v>190</v>
      </c>
      <c r="C2" s="77"/>
      <c r="D2" s="77"/>
      <c r="E2" s="77"/>
      <c r="F2" s="77"/>
    </row>
    <row r="3" spans="1:6" ht="21.75" customHeight="1" thickBot="1" x14ac:dyDescent="0.25">
      <c r="B3" s="77"/>
      <c r="C3" s="77"/>
      <c r="D3" s="77"/>
      <c r="E3" s="77"/>
      <c r="F3" s="77"/>
    </row>
    <row r="4" spans="1:6" ht="12.75" customHeight="1" x14ac:dyDescent="0.2">
      <c r="A4" s="2"/>
      <c r="B4" s="78" t="s">
        <v>0</v>
      </c>
      <c r="C4" s="79"/>
      <c r="D4" s="84" t="s">
        <v>1</v>
      </c>
      <c r="E4" s="86" t="s">
        <v>2</v>
      </c>
      <c r="F4" s="82" t="s">
        <v>3</v>
      </c>
    </row>
    <row r="5" spans="1:6" ht="13.5" thickBot="1" x14ac:dyDescent="0.25">
      <c r="A5" s="2"/>
      <c r="B5" s="80"/>
      <c r="C5" s="81"/>
      <c r="D5" s="85"/>
      <c r="E5" s="87"/>
      <c r="F5" s="83"/>
    </row>
    <row r="6" spans="1:6" ht="19.5" customHeight="1" x14ac:dyDescent="0.2">
      <c r="B6" s="31"/>
      <c r="C6" s="32" t="s">
        <v>5</v>
      </c>
      <c r="D6" s="39">
        <f>SUM(D7+D45)</f>
        <v>774790.3</v>
      </c>
      <c r="E6" s="39">
        <f>SUM(E7+E45)</f>
        <v>443529.4</v>
      </c>
      <c r="F6" s="39">
        <f t="shared" ref="F6:F28" si="0">E6*100/D6</f>
        <v>57.245089413225742</v>
      </c>
    </row>
    <row r="7" spans="1:6" ht="14.25" customHeight="1" x14ac:dyDescent="0.2">
      <c r="B7" s="19" t="s">
        <v>4</v>
      </c>
      <c r="C7" s="21" t="s">
        <v>57</v>
      </c>
      <c r="D7" s="42">
        <f>SUM(D8+D16+D19+D22+D25+D30+D37+D40+D41+D35+D11+D42)</f>
        <v>156396.20000000001</v>
      </c>
      <c r="E7" s="42">
        <f>SUM(E8+E16+E19+E22+E25+E30+E37+E40+E41+E35+E11+E42)</f>
        <v>102170.2</v>
      </c>
      <c r="F7" s="42">
        <f t="shared" si="0"/>
        <v>65.32780208214777</v>
      </c>
    </row>
    <row r="8" spans="1:6" ht="15.75" customHeight="1" x14ac:dyDescent="0.2">
      <c r="B8" s="19" t="s">
        <v>45</v>
      </c>
      <c r="C8" s="22" t="s">
        <v>89</v>
      </c>
      <c r="D8" s="43">
        <f>SUM(D9+D10)</f>
        <v>96940.800000000003</v>
      </c>
      <c r="E8" s="43">
        <f>SUM(E9+E10)</f>
        <v>58391</v>
      </c>
      <c r="F8" s="42">
        <f t="shared" si="0"/>
        <v>60.233668383178184</v>
      </c>
    </row>
    <row r="9" spans="1:6" ht="14.25" customHeight="1" x14ac:dyDescent="0.2">
      <c r="B9" s="19" t="s">
        <v>6</v>
      </c>
      <c r="C9" s="23" t="s">
        <v>7</v>
      </c>
      <c r="D9" s="51">
        <v>631.20000000000005</v>
      </c>
      <c r="E9" s="51">
        <v>-482.4</v>
      </c>
      <c r="F9" s="47"/>
    </row>
    <row r="10" spans="1:6" ht="17.25" customHeight="1" x14ac:dyDescent="0.2">
      <c r="B10" s="19" t="s">
        <v>8</v>
      </c>
      <c r="C10" s="23" t="s">
        <v>9</v>
      </c>
      <c r="D10" s="51">
        <v>96309.6</v>
      </c>
      <c r="E10" s="51">
        <v>58873.4</v>
      </c>
      <c r="F10" s="47">
        <f t="shared" si="0"/>
        <v>61.129316288303549</v>
      </c>
    </row>
    <row r="11" spans="1:6" ht="29.25" customHeight="1" x14ac:dyDescent="0.2">
      <c r="B11" s="19" t="s">
        <v>116</v>
      </c>
      <c r="C11" s="22" t="s">
        <v>106</v>
      </c>
      <c r="D11" s="43">
        <f>SUM(D12:D15)</f>
        <v>711.9</v>
      </c>
      <c r="E11" s="43">
        <f>SUM(E12:E15)</f>
        <v>474.19999999999993</v>
      </c>
      <c r="F11" s="42">
        <f t="shared" si="0"/>
        <v>66.610478999859524</v>
      </c>
    </row>
    <row r="12" spans="1:6" ht="54.75" customHeight="1" x14ac:dyDescent="0.2">
      <c r="B12" s="35" t="s">
        <v>111</v>
      </c>
      <c r="C12" s="23" t="s">
        <v>107</v>
      </c>
      <c r="D12" s="51">
        <v>227.2</v>
      </c>
      <c r="E12" s="51">
        <v>159.19999999999999</v>
      </c>
      <c r="F12" s="47">
        <f t="shared" si="0"/>
        <v>70.070422535211264</v>
      </c>
    </row>
    <row r="13" spans="1:6" ht="43.5" customHeight="1" x14ac:dyDescent="0.2">
      <c r="B13" s="35" t="s">
        <v>112</v>
      </c>
      <c r="C13" s="23" t="s">
        <v>108</v>
      </c>
      <c r="D13" s="51">
        <v>4.8</v>
      </c>
      <c r="E13" s="51">
        <v>2.6</v>
      </c>
      <c r="F13" s="47">
        <f t="shared" si="0"/>
        <v>54.166666666666671</v>
      </c>
    </row>
    <row r="14" spans="1:6" ht="69.75" customHeight="1" x14ac:dyDescent="0.2">
      <c r="B14" s="35" t="s">
        <v>113</v>
      </c>
      <c r="C14" s="23" t="s">
        <v>109</v>
      </c>
      <c r="D14" s="51">
        <v>526.1</v>
      </c>
      <c r="E14" s="51">
        <v>335.5</v>
      </c>
      <c r="F14" s="47">
        <f t="shared" si="0"/>
        <v>63.771146169929665</v>
      </c>
    </row>
    <row r="15" spans="1:6" ht="67.5" customHeight="1" x14ac:dyDescent="0.2">
      <c r="B15" s="35" t="s">
        <v>114</v>
      </c>
      <c r="C15" s="23" t="s">
        <v>110</v>
      </c>
      <c r="D15" s="51">
        <v>-46.2</v>
      </c>
      <c r="E15" s="51">
        <v>-23.1</v>
      </c>
      <c r="F15" s="47"/>
    </row>
    <row r="16" spans="1:6" ht="17.25" customHeight="1" x14ac:dyDescent="0.2">
      <c r="B16" s="20" t="s">
        <v>115</v>
      </c>
      <c r="C16" s="24" t="s">
        <v>40</v>
      </c>
      <c r="D16" s="43">
        <f>SUM(D17+D18)</f>
        <v>16324.1</v>
      </c>
      <c r="E16" s="43">
        <f>SUM(E17+E18)</f>
        <v>10762.3</v>
      </c>
      <c r="F16" s="42">
        <f t="shared" si="0"/>
        <v>65.928902665384314</v>
      </c>
    </row>
    <row r="17" spans="1:6" ht="26.25" customHeight="1" x14ac:dyDescent="0.2">
      <c r="B17" s="19" t="s">
        <v>53</v>
      </c>
      <c r="C17" s="23" t="s">
        <v>38</v>
      </c>
      <c r="D17" s="51">
        <v>16118.2</v>
      </c>
      <c r="E17" s="51">
        <v>10574.4</v>
      </c>
      <c r="F17" s="47">
        <f t="shared" si="0"/>
        <v>65.605340546711162</v>
      </c>
    </row>
    <row r="18" spans="1:6" ht="38.25" customHeight="1" x14ac:dyDescent="0.2">
      <c r="B18" s="19" t="s">
        <v>117</v>
      </c>
      <c r="C18" s="23" t="s">
        <v>118</v>
      </c>
      <c r="D18" s="51">
        <v>205.9</v>
      </c>
      <c r="E18" s="51">
        <v>187.9</v>
      </c>
      <c r="F18" s="47">
        <f t="shared" si="0"/>
        <v>91.257892180670225</v>
      </c>
    </row>
    <row r="19" spans="1:6" x14ac:dyDescent="0.2">
      <c r="B19" s="19" t="s">
        <v>10</v>
      </c>
      <c r="C19" s="24" t="s">
        <v>11</v>
      </c>
      <c r="D19" s="43">
        <f>SUM(D20+D21)</f>
        <v>4995</v>
      </c>
      <c r="E19" s="43">
        <f>SUM(E20+E21)</f>
        <v>1964.9</v>
      </c>
      <c r="F19" s="42">
        <f t="shared" si="0"/>
        <v>39.337337337337338</v>
      </c>
    </row>
    <row r="20" spans="1:6" x14ac:dyDescent="0.2">
      <c r="B20" s="19" t="s">
        <v>54</v>
      </c>
      <c r="C20" s="23" t="s">
        <v>12</v>
      </c>
      <c r="D20" s="51">
        <v>2020</v>
      </c>
      <c r="E20" s="51">
        <v>369.7</v>
      </c>
      <c r="F20" s="47">
        <f t="shared" si="0"/>
        <v>18.301980198019802</v>
      </c>
    </row>
    <row r="21" spans="1:6" ht="15.75" customHeight="1" x14ac:dyDescent="0.2">
      <c r="B21" s="19" t="s">
        <v>51</v>
      </c>
      <c r="C21" s="23" t="s">
        <v>39</v>
      </c>
      <c r="D21" s="51">
        <v>2975</v>
      </c>
      <c r="E21" s="51">
        <v>1595.2</v>
      </c>
      <c r="F21" s="47">
        <f t="shared" si="0"/>
        <v>53.620168067226892</v>
      </c>
    </row>
    <row r="22" spans="1:6" ht="16.5" customHeight="1" x14ac:dyDescent="0.2">
      <c r="B22" s="19" t="s">
        <v>13</v>
      </c>
      <c r="C22" s="24" t="s">
        <v>14</v>
      </c>
      <c r="D22" s="43">
        <f>SUM(D23:D24)</f>
        <v>5740</v>
      </c>
      <c r="E22" s="43">
        <f>SUM(E23:E24)</f>
        <v>4438.7</v>
      </c>
      <c r="F22" s="42">
        <f t="shared" si="0"/>
        <v>77.329268292682926</v>
      </c>
    </row>
    <row r="23" spans="1:6" ht="27.75" customHeight="1" x14ac:dyDescent="0.2">
      <c r="B23" s="25" t="s">
        <v>75</v>
      </c>
      <c r="C23" s="26" t="s">
        <v>74</v>
      </c>
      <c r="D23" s="51">
        <v>5725</v>
      </c>
      <c r="E23" s="51">
        <v>4428.7</v>
      </c>
      <c r="F23" s="47">
        <f t="shared" si="0"/>
        <v>77.357205240174679</v>
      </c>
    </row>
    <row r="24" spans="1:6" ht="29.25" customHeight="1" x14ac:dyDescent="0.2">
      <c r="B24" s="25" t="s">
        <v>90</v>
      </c>
      <c r="C24" s="26" t="s">
        <v>91</v>
      </c>
      <c r="D24" s="51">
        <v>15</v>
      </c>
      <c r="E24" s="51">
        <v>10</v>
      </c>
      <c r="F24" s="47">
        <f t="shared" si="0"/>
        <v>66.666666666666671</v>
      </c>
    </row>
    <row r="25" spans="1:6" ht="42.75" customHeight="1" x14ac:dyDescent="0.2">
      <c r="B25" s="19" t="s">
        <v>15</v>
      </c>
      <c r="C25" s="24" t="s">
        <v>16</v>
      </c>
      <c r="D25" s="43">
        <f>SUM(D26+D28+D29+D27)</f>
        <v>9255.9</v>
      </c>
      <c r="E25" s="43">
        <f>SUM(E26+E28+E29+E27)</f>
        <v>6599.2</v>
      </c>
      <c r="F25" s="42">
        <f t="shared" ref="F25:F41" si="1">E25*100/D25</f>
        <v>71.29722663382276</v>
      </c>
    </row>
    <row r="26" spans="1:6" ht="30" customHeight="1" x14ac:dyDescent="0.2">
      <c r="B26" s="19" t="s">
        <v>69</v>
      </c>
      <c r="C26" s="27" t="s">
        <v>123</v>
      </c>
      <c r="D26" s="51">
        <v>4000</v>
      </c>
      <c r="E26" s="51">
        <v>2887.5</v>
      </c>
      <c r="F26" s="47">
        <f t="shared" si="0"/>
        <v>72.1875</v>
      </c>
    </row>
    <row r="27" spans="1:6" ht="28.5" customHeight="1" x14ac:dyDescent="0.2">
      <c r="B27" s="19" t="s">
        <v>69</v>
      </c>
      <c r="C27" s="27" t="s">
        <v>122</v>
      </c>
      <c r="D27" s="51">
        <v>2062</v>
      </c>
      <c r="E27" s="51">
        <v>1366</v>
      </c>
      <c r="F27" s="47">
        <f t="shared" si="0"/>
        <v>66.246362754607176</v>
      </c>
    </row>
    <row r="28" spans="1:6" ht="30.75" customHeight="1" x14ac:dyDescent="0.2">
      <c r="B28" s="19" t="s">
        <v>70</v>
      </c>
      <c r="C28" s="27" t="s">
        <v>68</v>
      </c>
      <c r="D28" s="51">
        <v>1193.9000000000001</v>
      </c>
      <c r="E28" s="51">
        <v>641.70000000000005</v>
      </c>
      <c r="F28" s="47">
        <f t="shared" si="0"/>
        <v>53.748220118937937</v>
      </c>
    </row>
    <row r="29" spans="1:6" ht="42" customHeight="1" x14ac:dyDescent="0.2">
      <c r="B29" s="19" t="s">
        <v>71</v>
      </c>
      <c r="C29" s="27" t="s">
        <v>124</v>
      </c>
      <c r="D29" s="51">
        <v>2000</v>
      </c>
      <c r="E29" s="51">
        <v>1704</v>
      </c>
      <c r="F29" s="47">
        <f t="shared" si="1"/>
        <v>85.2</v>
      </c>
    </row>
    <row r="30" spans="1:6" ht="25.5" x14ac:dyDescent="0.2">
      <c r="A30" s="3"/>
      <c r="B30" s="28" t="s">
        <v>46</v>
      </c>
      <c r="C30" s="24" t="s">
        <v>73</v>
      </c>
      <c r="D30" s="43">
        <f>SUM(D31:D34)</f>
        <v>226</v>
      </c>
      <c r="E30" s="43">
        <f>SUM(E31:E34)</f>
        <v>1889.6</v>
      </c>
      <c r="F30" s="70" t="s">
        <v>125</v>
      </c>
    </row>
    <row r="31" spans="1:6" ht="25.5" x14ac:dyDescent="0.2">
      <c r="A31" s="3"/>
      <c r="B31" s="28" t="s">
        <v>92</v>
      </c>
      <c r="C31" s="26" t="s">
        <v>93</v>
      </c>
      <c r="D31" s="51">
        <v>120</v>
      </c>
      <c r="E31" s="51">
        <v>769</v>
      </c>
      <c r="F31" s="67" t="s">
        <v>125</v>
      </c>
    </row>
    <row r="32" spans="1:6" ht="29.25" customHeight="1" x14ac:dyDescent="0.2">
      <c r="A32" s="3"/>
      <c r="B32" s="28" t="s">
        <v>94</v>
      </c>
      <c r="C32" s="26" t="s">
        <v>95</v>
      </c>
      <c r="D32" s="51">
        <v>5</v>
      </c>
      <c r="E32" s="51">
        <v>99.6</v>
      </c>
      <c r="F32" s="67" t="s">
        <v>125</v>
      </c>
    </row>
    <row r="33" spans="1:7" ht="21" customHeight="1" x14ac:dyDescent="0.2">
      <c r="A33" s="3"/>
      <c r="B33" s="28" t="s">
        <v>96</v>
      </c>
      <c r="C33" s="26" t="s">
        <v>97</v>
      </c>
      <c r="D33" s="51">
        <v>0</v>
      </c>
      <c r="E33" s="51">
        <v>24.8</v>
      </c>
      <c r="F33" s="47"/>
    </row>
    <row r="34" spans="1:7" ht="19.5" customHeight="1" x14ac:dyDescent="0.2">
      <c r="B34" s="19" t="s">
        <v>98</v>
      </c>
      <c r="C34" s="26" t="s">
        <v>99</v>
      </c>
      <c r="D34" s="47">
        <v>101</v>
      </c>
      <c r="E34" s="51">
        <v>996.2</v>
      </c>
      <c r="F34" s="67" t="s">
        <v>125</v>
      </c>
    </row>
    <row r="35" spans="1:7" ht="29.25" customHeight="1" x14ac:dyDescent="0.2">
      <c r="B35" s="19" t="s">
        <v>72</v>
      </c>
      <c r="C35" s="22" t="s">
        <v>102</v>
      </c>
      <c r="D35" s="43">
        <f>SUM(D36:D36)</f>
        <v>2</v>
      </c>
      <c r="E35" s="43">
        <f>SUM(E36:E36)</f>
        <v>0</v>
      </c>
      <c r="F35" s="42">
        <f t="shared" si="1"/>
        <v>0</v>
      </c>
    </row>
    <row r="36" spans="1:7" ht="28.5" customHeight="1" x14ac:dyDescent="0.2">
      <c r="B36" s="19" t="s">
        <v>100</v>
      </c>
      <c r="C36" s="23" t="s">
        <v>101</v>
      </c>
      <c r="D36" s="47">
        <v>2</v>
      </c>
      <c r="E36" s="51">
        <v>0</v>
      </c>
      <c r="F36" s="47">
        <f>E36*100/D36</f>
        <v>0</v>
      </c>
    </row>
    <row r="37" spans="1:7" ht="28.5" customHeight="1" x14ac:dyDescent="0.2">
      <c r="B37" s="19" t="s">
        <v>55</v>
      </c>
      <c r="C37" s="22" t="s">
        <v>88</v>
      </c>
      <c r="D37" s="42">
        <f>SUM(D38:D39)</f>
        <v>9429.7999999999993</v>
      </c>
      <c r="E37" s="42">
        <f>SUM(E38:E39)</f>
        <v>4954.7</v>
      </c>
      <c r="F37" s="42">
        <f t="shared" si="1"/>
        <v>52.543001972470257</v>
      </c>
    </row>
    <row r="38" spans="1:7" ht="15.75" customHeight="1" x14ac:dyDescent="0.2">
      <c r="B38" s="19" t="s">
        <v>78</v>
      </c>
      <c r="C38" s="26" t="s">
        <v>76</v>
      </c>
      <c r="D38" s="47">
        <v>5179.8</v>
      </c>
      <c r="E38" s="51">
        <v>3159.2</v>
      </c>
      <c r="F38" s="47">
        <f t="shared" si="1"/>
        <v>60.990771844472761</v>
      </c>
    </row>
    <row r="39" spans="1:7" ht="17.25" customHeight="1" x14ac:dyDescent="0.2">
      <c r="B39" s="19" t="s">
        <v>79</v>
      </c>
      <c r="C39" s="26" t="s">
        <v>77</v>
      </c>
      <c r="D39" s="47">
        <v>4250</v>
      </c>
      <c r="E39" s="51">
        <v>1795.5</v>
      </c>
      <c r="F39" s="47">
        <f t="shared" si="1"/>
        <v>42.247058823529414</v>
      </c>
    </row>
    <row r="40" spans="1:7" ht="15" customHeight="1" x14ac:dyDescent="0.2">
      <c r="B40" s="19" t="s">
        <v>49</v>
      </c>
      <c r="C40" s="24" t="s">
        <v>50</v>
      </c>
      <c r="D40" s="42">
        <v>29</v>
      </c>
      <c r="E40" s="43">
        <v>17.100000000000001</v>
      </c>
      <c r="F40" s="42">
        <f t="shared" si="1"/>
        <v>58.965517241379317</v>
      </c>
    </row>
    <row r="41" spans="1:7" ht="15" customHeight="1" x14ac:dyDescent="0.2">
      <c r="A41" s="3"/>
      <c r="B41" s="19" t="s">
        <v>47</v>
      </c>
      <c r="C41" s="24" t="s">
        <v>48</v>
      </c>
      <c r="D41" s="42">
        <v>1391.7</v>
      </c>
      <c r="E41" s="43">
        <v>1071.8</v>
      </c>
      <c r="F41" s="42">
        <f t="shared" si="1"/>
        <v>77.013724222174318</v>
      </c>
    </row>
    <row r="42" spans="1:7" ht="15" customHeight="1" x14ac:dyDescent="0.2">
      <c r="A42" s="3"/>
      <c r="B42" s="19" t="s">
        <v>178</v>
      </c>
      <c r="C42" s="24" t="s">
        <v>175</v>
      </c>
      <c r="D42" s="42">
        <f>SUM(D43:D44)</f>
        <v>11350</v>
      </c>
      <c r="E42" s="42">
        <f>SUM(E43:E44)</f>
        <v>11606.7</v>
      </c>
      <c r="F42" s="67" t="s">
        <v>125</v>
      </c>
    </row>
    <row r="43" spans="1:7" ht="15" customHeight="1" x14ac:dyDescent="0.2">
      <c r="A43" s="3"/>
      <c r="B43" s="19" t="s">
        <v>179</v>
      </c>
      <c r="C43" s="26" t="s">
        <v>176</v>
      </c>
      <c r="D43" s="47">
        <v>0</v>
      </c>
      <c r="E43" s="51">
        <v>0</v>
      </c>
      <c r="F43" s="47"/>
    </row>
    <row r="44" spans="1:7" ht="15" customHeight="1" x14ac:dyDescent="0.2">
      <c r="A44" s="3"/>
      <c r="B44" s="19" t="s">
        <v>180</v>
      </c>
      <c r="C44" s="26" t="s">
        <v>177</v>
      </c>
      <c r="D44" s="47">
        <v>11350</v>
      </c>
      <c r="E44" s="51">
        <v>11606.7</v>
      </c>
      <c r="F44" s="67" t="s">
        <v>125</v>
      </c>
    </row>
    <row r="45" spans="1:7" ht="18.75" customHeight="1" x14ac:dyDescent="0.25">
      <c r="B45" s="19"/>
      <c r="C45" s="29" t="s">
        <v>41</v>
      </c>
      <c r="D45" s="42">
        <f>SUM(D46+D53)</f>
        <v>618394.1</v>
      </c>
      <c r="E45" s="42">
        <f>SUM(E46+E53)</f>
        <v>341359.2</v>
      </c>
      <c r="F45" s="42">
        <f t="shared" ref="F45:F52" si="2">E45*100/D45</f>
        <v>55.200914756463561</v>
      </c>
    </row>
    <row r="46" spans="1:7" ht="33" customHeight="1" x14ac:dyDescent="0.2">
      <c r="B46" s="19" t="s">
        <v>17</v>
      </c>
      <c r="C46" s="30" t="s">
        <v>67</v>
      </c>
      <c r="D46" s="42">
        <f>SUM(D47+D50+D51+D52)</f>
        <v>634743.19999999995</v>
      </c>
      <c r="E46" s="42">
        <f>SUM(E47+E50+E51+E52)</f>
        <v>357708.3</v>
      </c>
      <c r="F46" s="42">
        <f t="shared" si="2"/>
        <v>56.354806164130629</v>
      </c>
    </row>
    <row r="47" spans="1:7" ht="27.75" customHeight="1" x14ac:dyDescent="0.2">
      <c r="B47" s="19" t="s">
        <v>43</v>
      </c>
      <c r="C47" s="23" t="s">
        <v>18</v>
      </c>
      <c r="D47" s="47">
        <f>D48+D49</f>
        <v>166703.20000000001</v>
      </c>
      <c r="E47" s="47">
        <f>E48+E49</f>
        <v>123885</v>
      </c>
      <c r="F47" s="47">
        <f t="shared" si="2"/>
        <v>74.314710215520748</v>
      </c>
      <c r="G47" s="3"/>
    </row>
    <row r="48" spans="1:7" ht="16.5" customHeight="1" x14ac:dyDescent="0.2">
      <c r="B48" s="19" t="s">
        <v>52</v>
      </c>
      <c r="C48" s="23" t="s">
        <v>56</v>
      </c>
      <c r="D48" s="47">
        <v>136519.70000000001</v>
      </c>
      <c r="E48" s="51">
        <v>103762.6</v>
      </c>
      <c r="F48" s="47">
        <f t="shared" si="2"/>
        <v>76.00558747199122</v>
      </c>
      <c r="G48" s="3"/>
    </row>
    <row r="49" spans="2:7" ht="27.75" customHeight="1" x14ac:dyDescent="0.2">
      <c r="B49" s="19" t="s">
        <v>64</v>
      </c>
      <c r="C49" s="23" t="s">
        <v>63</v>
      </c>
      <c r="D49" s="47">
        <v>30183.5</v>
      </c>
      <c r="E49" s="51">
        <v>20122.400000000001</v>
      </c>
      <c r="F49" s="47">
        <f t="shared" si="2"/>
        <v>66.666887537893231</v>
      </c>
      <c r="G49" s="3"/>
    </row>
    <row r="50" spans="2:7" ht="24.75" customHeight="1" x14ac:dyDescent="0.2">
      <c r="B50" s="19" t="s">
        <v>44</v>
      </c>
      <c r="C50" s="27" t="s">
        <v>59</v>
      </c>
      <c r="D50" s="50">
        <v>109026.4</v>
      </c>
      <c r="E50" s="51">
        <v>38772</v>
      </c>
      <c r="F50" s="47">
        <f t="shared" si="2"/>
        <v>35.562029013156447</v>
      </c>
      <c r="G50" s="3"/>
    </row>
    <row r="51" spans="2:7" ht="24.75" customHeight="1" x14ac:dyDescent="0.2">
      <c r="B51" s="19" t="s">
        <v>58</v>
      </c>
      <c r="C51" s="27" t="s">
        <v>60</v>
      </c>
      <c r="D51" s="50">
        <v>359009.9</v>
      </c>
      <c r="E51" s="51">
        <v>195051.3</v>
      </c>
      <c r="F51" s="47">
        <f t="shared" si="2"/>
        <v>54.33034019396122</v>
      </c>
      <c r="G51" s="3"/>
    </row>
    <row r="52" spans="2:7" ht="16.5" customHeight="1" x14ac:dyDescent="0.2">
      <c r="B52" s="19" t="s">
        <v>119</v>
      </c>
      <c r="C52" s="27" t="s">
        <v>120</v>
      </c>
      <c r="D52" s="50">
        <v>3.7</v>
      </c>
      <c r="E52" s="51">
        <v>0</v>
      </c>
      <c r="F52" s="47">
        <f t="shared" si="2"/>
        <v>0</v>
      </c>
      <c r="G52" s="3"/>
    </row>
    <row r="53" spans="2:7" ht="20.25" customHeight="1" thickBot="1" x14ac:dyDescent="0.25">
      <c r="B53" s="19" t="s">
        <v>86</v>
      </c>
      <c r="C53" s="27" t="s">
        <v>87</v>
      </c>
      <c r="D53" s="51">
        <v>-16349.1</v>
      </c>
      <c r="E53" s="51">
        <v>-16349.1</v>
      </c>
      <c r="F53" s="47"/>
      <c r="G53" s="3"/>
    </row>
    <row r="54" spans="2:7" ht="18" customHeight="1" thickBot="1" x14ac:dyDescent="0.25">
      <c r="B54" s="18"/>
      <c r="C54" s="33" t="s">
        <v>42</v>
      </c>
      <c r="D54" s="68">
        <f>SUM(D6)</f>
        <v>774790.3</v>
      </c>
      <c r="E54" s="68">
        <f>SUM(E6)</f>
        <v>443529.4</v>
      </c>
      <c r="F54" s="69">
        <f t="shared" ref="F54:F67" si="3">E54*100/D54</f>
        <v>57.245089413225742</v>
      </c>
    </row>
    <row r="55" spans="2:7" ht="17.25" customHeight="1" x14ac:dyDescent="0.2">
      <c r="B55" s="37"/>
      <c r="C55" s="38" t="s">
        <v>19</v>
      </c>
      <c r="D55" s="39">
        <f>SUM(D56+D64+D67+D71+D76+D78+D83+D86+D88+D94+D97+D99)</f>
        <v>782583.2</v>
      </c>
      <c r="E55" s="39">
        <f>SUM(E56+E64+E67+E71+E76+E78+E83+E86+E88+E94+E97+E99)</f>
        <v>445627.6</v>
      </c>
      <c r="F55" s="39">
        <f t="shared" si="3"/>
        <v>56.943159526041448</v>
      </c>
    </row>
    <row r="56" spans="2:7" ht="16.5" customHeight="1" x14ac:dyDescent="0.2">
      <c r="B56" s="40" t="s">
        <v>20</v>
      </c>
      <c r="C56" s="41" t="s">
        <v>21</v>
      </c>
      <c r="D56" s="42">
        <f>SUM(D57:D63)</f>
        <v>61236.5</v>
      </c>
      <c r="E56" s="43">
        <f>SUM(E57:E63)</f>
        <v>39531.699999999997</v>
      </c>
      <c r="F56" s="42">
        <f t="shared" si="3"/>
        <v>64.555779641227033</v>
      </c>
    </row>
    <row r="57" spans="2:7" ht="21.75" customHeight="1" x14ac:dyDescent="0.2">
      <c r="B57" s="44" t="s">
        <v>139</v>
      </c>
      <c r="C57" s="45" t="s">
        <v>140</v>
      </c>
      <c r="D57" s="47">
        <v>1110</v>
      </c>
      <c r="E57" s="51">
        <v>757.6</v>
      </c>
      <c r="F57" s="47">
        <f t="shared" si="3"/>
        <v>68.252252252252248</v>
      </c>
    </row>
    <row r="58" spans="2:7" ht="21" customHeight="1" x14ac:dyDescent="0.2">
      <c r="B58" s="44" t="s">
        <v>141</v>
      </c>
      <c r="C58" s="45" t="s">
        <v>142</v>
      </c>
      <c r="D58" s="47">
        <v>4180</v>
      </c>
      <c r="E58" s="51">
        <v>2697.7</v>
      </c>
      <c r="F58" s="47">
        <f t="shared" si="3"/>
        <v>64.538277511961724</v>
      </c>
    </row>
    <row r="59" spans="2:7" ht="20.25" customHeight="1" x14ac:dyDescent="0.2">
      <c r="B59" s="44" t="s">
        <v>143</v>
      </c>
      <c r="C59" s="45" t="s">
        <v>144</v>
      </c>
      <c r="D59" s="47">
        <v>25548.9</v>
      </c>
      <c r="E59" s="51">
        <v>17273.5</v>
      </c>
      <c r="F59" s="47">
        <f t="shared" si="3"/>
        <v>67.609564403946933</v>
      </c>
    </row>
    <row r="60" spans="2:7" ht="18.75" customHeight="1" x14ac:dyDescent="0.2">
      <c r="B60" s="44" t="s">
        <v>145</v>
      </c>
      <c r="C60" s="45" t="s">
        <v>146</v>
      </c>
      <c r="D60" s="47">
        <v>2.5</v>
      </c>
      <c r="E60" s="51">
        <v>0</v>
      </c>
      <c r="F60" s="47">
        <f t="shared" si="3"/>
        <v>0</v>
      </c>
    </row>
    <row r="61" spans="2:7" ht="31.5" customHeight="1" x14ac:dyDescent="0.2">
      <c r="B61" s="44" t="s">
        <v>147</v>
      </c>
      <c r="C61" s="45" t="s">
        <v>148</v>
      </c>
      <c r="D61" s="47">
        <v>10620.4</v>
      </c>
      <c r="E61" s="51">
        <v>6209.2</v>
      </c>
      <c r="F61" s="47">
        <f t="shared" si="3"/>
        <v>58.464841248917182</v>
      </c>
    </row>
    <row r="62" spans="2:7" ht="16.5" customHeight="1" x14ac:dyDescent="0.2">
      <c r="B62" s="44" t="s">
        <v>149</v>
      </c>
      <c r="C62" s="45" t="s">
        <v>150</v>
      </c>
      <c r="D62" s="47">
        <v>200</v>
      </c>
      <c r="E62" s="51">
        <v>0</v>
      </c>
      <c r="F62" s="47">
        <f t="shared" si="3"/>
        <v>0</v>
      </c>
    </row>
    <row r="63" spans="2:7" ht="16.5" customHeight="1" x14ac:dyDescent="0.2">
      <c r="B63" s="44" t="s">
        <v>151</v>
      </c>
      <c r="C63" s="45" t="s">
        <v>152</v>
      </c>
      <c r="D63" s="47">
        <v>19574.7</v>
      </c>
      <c r="E63" s="51">
        <v>12593.7</v>
      </c>
      <c r="F63" s="47">
        <f t="shared" si="3"/>
        <v>64.336618185719317</v>
      </c>
    </row>
    <row r="64" spans="2:7" ht="32.25" customHeight="1" x14ac:dyDescent="0.2">
      <c r="B64" s="40" t="s">
        <v>22</v>
      </c>
      <c r="C64" s="46" t="s">
        <v>23</v>
      </c>
      <c r="D64" s="42">
        <f>SUM(D65:D66)</f>
        <v>229</v>
      </c>
      <c r="E64" s="43">
        <v>99</v>
      </c>
      <c r="F64" s="42">
        <v>0</v>
      </c>
    </row>
    <row r="65" spans="2:6" ht="33.75" customHeight="1" x14ac:dyDescent="0.2">
      <c r="B65" s="61" t="s">
        <v>171</v>
      </c>
      <c r="C65" s="62" t="s">
        <v>172</v>
      </c>
      <c r="D65" s="47">
        <v>199</v>
      </c>
      <c r="E65" s="51">
        <v>99</v>
      </c>
      <c r="F65" s="47">
        <f>E65*100/D65</f>
        <v>49.748743718592962</v>
      </c>
    </row>
    <row r="66" spans="2:6" ht="33.75" customHeight="1" x14ac:dyDescent="0.2">
      <c r="B66" s="61" t="s">
        <v>181</v>
      </c>
      <c r="C66" s="71" t="s">
        <v>182</v>
      </c>
      <c r="D66" s="47">
        <v>30</v>
      </c>
      <c r="E66" s="51">
        <v>0</v>
      </c>
      <c r="F66" s="47">
        <f>E66*100/D66</f>
        <v>0</v>
      </c>
    </row>
    <row r="67" spans="2:6" ht="15" customHeight="1" x14ac:dyDescent="0.2">
      <c r="B67" s="40" t="s">
        <v>24</v>
      </c>
      <c r="C67" s="46" t="s">
        <v>173</v>
      </c>
      <c r="D67" s="42">
        <f>SUM(D68:D70)</f>
        <v>65578.3</v>
      </c>
      <c r="E67" s="42">
        <f>SUM(E68:E70)</f>
        <v>21020.7</v>
      </c>
      <c r="F67" s="42">
        <f t="shared" si="3"/>
        <v>32.054353345542658</v>
      </c>
    </row>
    <row r="68" spans="2:6" ht="16.5" customHeight="1" x14ac:dyDescent="0.2">
      <c r="B68" s="61" t="s">
        <v>25</v>
      </c>
      <c r="C68" s="62" t="s">
        <v>26</v>
      </c>
      <c r="D68" s="47">
        <v>18335.7</v>
      </c>
      <c r="E68" s="51">
        <v>7926.6</v>
      </c>
      <c r="F68" s="47">
        <f>E68*100/D68</f>
        <v>43.23041934586626</v>
      </c>
    </row>
    <row r="69" spans="2:6" ht="16.5" customHeight="1" x14ac:dyDescent="0.2">
      <c r="B69" s="61" t="s">
        <v>103</v>
      </c>
      <c r="C69" s="62" t="s">
        <v>104</v>
      </c>
      <c r="D69" s="47">
        <v>28168.7</v>
      </c>
      <c r="E69" s="51">
        <v>12490.6</v>
      </c>
      <c r="F69" s="47">
        <f>E69*100/D69</f>
        <v>44.34212441468722</v>
      </c>
    </row>
    <row r="70" spans="2:6" ht="17.25" customHeight="1" x14ac:dyDescent="0.2">
      <c r="B70" s="61" t="s">
        <v>65</v>
      </c>
      <c r="C70" s="62" t="s">
        <v>66</v>
      </c>
      <c r="D70" s="47">
        <v>19073.900000000001</v>
      </c>
      <c r="E70" s="51">
        <v>603.5</v>
      </c>
      <c r="F70" s="47">
        <f>E70*100/D70</f>
        <v>3.1640094579503928</v>
      </c>
    </row>
    <row r="71" spans="2:6" ht="16.5" customHeight="1" x14ac:dyDescent="0.2">
      <c r="B71" s="40" t="s">
        <v>27</v>
      </c>
      <c r="C71" s="46" t="s">
        <v>28</v>
      </c>
      <c r="D71" s="48">
        <f>SUM(D72:D75)</f>
        <v>161165.29999999999</v>
      </c>
      <c r="E71" s="48">
        <f>SUM(E72:E75)</f>
        <v>72891.299999999988</v>
      </c>
      <c r="F71" s="42">
        <f>E71*100/D71</f>
        <v>45.227663771295681</v>
      </c>
    </row>
    <row r="72" spans="2:6" ht="18" customHeight="1" x14ac:dyDescent="0.2">
      <c r="B72" s="61" t="s">
        <v>29</v>
      </c>
      <c r="C72" s="62" t="s">
        <v>30</v>
      </c>
      <c r="D72" s="47">
        <v>2859</v>
      </c>
      <c r="E72" s="51">
        <v>448.6</v>
      </c>
      <c r="F72" s="47">
        <f t="shared" ref="F72:F85" si="4">E72*100/D72</f>
        <v>15.690800979363413</v>
      </c>
    </row>
    <row r="73" spans="2:6" ht="15" customHeight="1" x14ac:dyDescent="0.2">
      <c r="B73" s="61" t="s">
        <v>31</v>
      </c>
      <c r="C73" s="62" t="s">
        <v>32</v>
      </c>
      <c r="D73" s="50">
        <v>133461.29999999999</v>
      </c>
      <c r="E73" s="51">
        <v>55078</v>
      </c>
      <c r="F73" s="47">
        <f t="shared" si="4"/>
        <v>41.268892180729551</v>
      </c>
    </row>
    <row r="74" spans="2:6" ht="15" customHeight="1" x14ac:dyDescent="0.2">
      <c r="B74" s="61" t="s">
        <v>61</v>
      </c>
      <c r="C74" s="62" t="s">
        <v>62</v>
      </c>
      <c r="D74" s="50">
        <v>7785</v>
      </c>
      <c r="E74" s="51">
        <v>4345.7</v>
      </c>
      <c r="F74" s="47">
        <f t="shared" si="4"/>
        <v>55.82145150931278</v>
      </c>
    </row>
    <row r="75" spans="2:6" ht="15" customHeight="1" x14ac:dyDescent="0.2">
      <c r="B75" s="61" t="s">
        <v>105</v>
      </c>
      <c r="C75" s="62" t="s">
        <v>121</v>
      </c>
      <c r="D75" s="50">
        <v>17060</v>
      </c>
      <c r="E75" s="51">
        <v>13019</v>
      </c>
      <c r="F75" s="47">
        <f t="shared" si="4"/>
        <v>76.313012895662368</v>
      </c>
    </row>
    <row r="76" spans="2:6" ht="20.25" customHeight="1" x14ac:dyDescent="0.2">
      <c r="B76" s="40" t="s">
        <v>187</v>
      </c>
      <c r="C76" s="74" t="s">
        <v>186</v>
      </c>
      <c r="D76" s="49">
        <f>SUM(D77)</f>
        <v>70</v>
      </c>
      <c r="E76" s="49">
        <f>SUM(E77)</f>
        <v>0</v>
      </c>
      <c r="F76" s="47"/>
    </row>
    <row r="77" spans="2:6" ht="29.25" customHeight="1" x14ac:dyDescent="0.2">
      <c r="B77" s="61" t="s">
        <v>188</v>
      </c>
      <c r="C77" s="73" t="s">
        <v>185</v>
      </c>
      <c r="D77" s="50">
        <v>70</v>
      </c>
      <c r="E77" s="51">
        <v>0</v>
      </c>
      <c r="F77" s="47"/>
    </row>
    <row r="78" spans="2:6" ht="18.75" customHeight="1" x14ac:dyDescent="0.2">
      <c r="B78" s="40" t="s">
        <v>33</v>
      </c>
      <c r="C78" s="46" t="s">
        <v>34</v>
      </c>
      <c r="D78" s="49">
        <f>SUM(D79:D82)</f>
        <v>383862</v>
      </c>
      <c r="E78" s="49">
        <f>SUM(E79:E82)</f>
        <v>238978</v>
      </c>
      <c r="F78" s="42">
        <f t="shared" si="4"/>
        <v>62.256227498423911</v>
      </c>
    </row>
    <row r="79" spans="2:6" ht="18.75" customHeight="1" x14ac:dyDescent="0.2">
      <c r="B79" s="61" t="s">
        <v>131</v>
      </c>
      <c r="C79" s="62" t="s">
        <v>132</v>
      </c>
      <c r="D79" s="50">
        <v>130606.1</v>
      </c>
      <c r="E79" s="51">
        <v>80923.5</v>
      </c>
      <c r="F79" s="47">
        <f t="shared" si="4"/>
        <v>61.959969710449968</v>
      </c>
    </row>
    <row r="80" spans="2:6" ht="18.75" customHeight="1" x14ac:dyDescent="0.2">
      <c r="B80" s="61" t="s">
        <v>133</v>
      </c>
      <c r="C80" s="62" t="s">
        <v>134</v>
      </c>
      <c r="D80" s="50">
        <v>226580.4</v>
      </c>
      <c r="E80" s="51">
        <v>139762.5</v>
      </c>
      <c r="F80" s="47">
        <f t="shared" si="4"/>
        <v>61.683402447872808</v>
      </c>
    </row>
    <row r="81" spans="2:6" ht="21" customHeight="1" x14ac:dyDescent="0.2">
      <c r="B81" s="61" t="s">
        <v>135</v>
      </c>
      <c r="C81" s="62" t="s">
        <v>136</v>
      </c>
      <c r="D81" s="50">
        <v>6635.1</v>
      </c>
      <c r="E81" s="51">
        <v>5503</v>
      </c>
      <c r="F81" s="47">
        <f t="shared" si="4"/>
        <v>82.937710057120455</v>
      </c>
    </row>
    <row r="82" spans="2:6" ht="17.25" customHeight="1" x14ac:dyDescent="0.2">
      <c r="B82" s="61" t="s">
        <v>137</v>
      </c>
      <c r="C82" s="62" t="s">
        <v>138</v>
      </c>
      <c r="D82" s="50">
        <v>20040.400000000001</v>
      </c>
      <c r="E82" s="51">
        <v>12789</v>
      </c>
      <c r="F82" s="47">
        <f t="shared" si="4"/>
        <v>63.816091495179734</v>
      </c>
    </row>
    <row r="83" spans="2:6" ht="21" customHeight="1" x14ac:dyDescent="0.2">
      <c r="B83" s="40" t="s">
        <v>35</v>
      </c>
      <c r="C83" s="46" t="s">
        <v>126</v>
      </c>
      <c r="D83" s="42">
        <f>SUM(D84:D85)</f>
        <v>42395.199999999997</v>
      </c>
      <c r="E83" s="43">
        <f>SUM(E84:E85)</f>
        <v>28816.9</v>
      </c>
      <c r="F83" s="42">
        <f t="shared" si="4"/>
        <v>67.972081745103225</v>
      </c>
    </row>
    <row r="84" spans="2:6" ht="21" customHeight="1" x14ac:dyDescent="0.2">
      <c r="B84" s="61" t="s">
        <v>153</v>
      </c>
      <c r="C84" s="62" t="s">
        <v>126</v>
      </c>
      <c r="D84" s="47">
        <v>33768.199999999997</v>
      </c>
      <c r="E84" s="51">
        <v>23402</v>
      </c>
      <c r="F84" s="47">
        <f t="shared" si="4"/>
        <v>69.301887574700459</v>
      </c>
    </row>
    <row r="85" spans="2:6" ht="23.25" customHeight="1" x14ac:dyDescent="0.2">
      <c r="B85" s="61" t="s">
        <v>154</v>
      </c>
      <c r="C85" s="62" t="s">
        <v>155</v>
      </c>
      <c r="D85" s="47">
        <v>8627</v>
      </c>
      <c r="E85" s="51">
        <v>5414.9</v>
      </c>
      <c r="F85" s="47">
        <f t="shared" si="4"/>
        <v>62.766894633128551</v>
      </c>
    </row>
    <row r="86" spans="2:6" ht="21" customHeight="1" x14ac:dyDescent="0.2">
      <c r="B86" s="40" t="s">
        <v>127</v>
      </c>
      <c r="C86" s="46" t="s">
        <v>128</v>
      </c>
      <c r="D86" s="49">
        <f>SUM(D87)</f>
        <v>45</v>
      </c>
      <c r="E86" s="49">
        <f>SUM(E87)</f>
        <v>44.8</v>
      </c>
      <c r="F86" s="42">
        <f>E86*100/D86</f>
        <v>99.555555555555557</v>
      </c>
    </row>
    <row r="87" spans="2:6" ht="23.25" customHeight="1" x14ac:dyDescent="0.2">
      <c r="B87" s="61" t="s">
        <v>129</v>
      </c>
      <c r="C87" s="62" t="s">
        <v>130</v>
      </c>
      <c r="D87" s="50">
        <v>45</v>
      </c>
      <c r="E87" s="51">
        <v>44.8</v>
      </c>
      <c r="F87" s="47">
        <f t="shared" ref="F87:F101" si="5">E87*100/D87</f>
        <v>99.555555555555557</v>
      </c>
    </row>
    <row r="88" spans="2:6" ht="17.25" customHeight="1" x14ac:dyDescent="0.2">
      <c r="B88" s="40">
        <v>1000</v>
      </c>
      <c r="C88" s="46" t="s">
        <v>36</v>
      </c>
      <c r="D88" s="42">
        <f>SUM(D89:D93)</f>
        <v>50911.9</v>
      </c>
      <c r="E88" s="43">
        <f>SUM(E89:E93)</f>
        <v>33739.199999999997</v>
      </c>
      <c r="F88" s="42">
        <f t="shared" si="5"/>
        <v>66.269771900086212</v>
      </c>
    </row>
    <row r="89" spans="2:6" ht="17.25" customHeight="1" x14ac:dyDescent="0.2">
      <c r="B89" s="61" t="s">
        <v>156</v>
      </c>
      <c r="C89" s="62" t="s">
        <v>157</v>
      </c>
      <c r="D89" s="47">
        <v>341.2</v>
      </c>
      <c r="E89" s="51">
        <v>231.9</v>
      </c>
      <c r="F89" s="47">
        <f t="shared" si="5"/>
        <v>67.966002344665881</v>
      </c>
    </row>
    <row r="90" spans="2:6" ht="17.25" customHeight="1" x14ac:dyDescent="0.2">
      <c r="B90" s="61" t="s">
        <v>158</v>
      </c>
      <c r="C90" s="62" t="s">
        <v>159</v>
      </c>
      <c r="D90" s="47">
        <v>22969.4</v>
      </c>
      <c r="E90" s="51">
        <v>13819.9</v>
      </c>
      <c r="F90" s="47">
        <f t="shared" si="5"/>
        <v>60.166569435858136</v>
      </c>
    </row>
    <row r="91" spans="2:6" ht="17.25" customHeight="1" x14ac:dyDescent="0.2">
      <c r="B91" s="61" t="s">
        <v>160</v>
      </c>
      <c r="C91" s="62" t="s">
        <v>161</v>
      </c>
      <c r="D91" s="47">
        <v>13228.1</v>
      </c>
      <c r="E91" s="51">
        <v>8996.2999999999993</v>
      </c>
      <c r="F91" s="47">
        <f t="shared" si="5"/>
        <v>68.009011120266692</v>
      </c>
    </row>
    <row r="92" spans="2:6" ht="17.25" customHeight="1" x14ac:dyDescent="0.2">
      <c r="B92" s="61" t="s">
        <v>162</v>
      </c>
      <c r="C92" s="62" t="s">
        <v>163</v>
      </c>
      <c r="D92" s="47">
        <v>6690.1</v>
      </c>
      <c r="E92" s="51">
        <v>6044.1</v>
      </c>
      <c r="F92" s="47">
        <f t="shared" si="5"/>
        <v>90.343941047219019</v>
      </c>
    </row>
    <row r="93" spans="2:6" ht="17.25" customHeight="1" x14ac:dyDescent="0.2">
      <c r="B93" s="61" t="s">
        <v>164</v>
      </c>
      <c r="C93" s="62" t="s">
        <v>165</v>
      </c>
      <c r="D93" s="47">
        <v>7683.1</v>
      </c>
      <c r="E93" s="51">
        <v>4647</v>
      </c>
      <c r="F93" s="47">
        <f t="shared" si="5"/>
        <v>60.4833986281579</v>
      </c>
    </row>
    <row r="94" spans="2:6" ht="17.25" customHeight="1" x14ac:dyDescent="0.2">
      <c r="B94" s="40" t="s">
        <v>80</v>
      </c>
      <c r="C94" s="46" t="s">
        <v>81</v>
      </c>
      <c r="D94" s="43">
        <f>SUM(D95+D96)</f>
        <v>6415</v>
      </c>
      <c r="E94" s="43">
        <f>SUM(E95)</f>
        <v>3211.8</v>
      </c>
      <c r="F94" s="42">
        <f t="shared" si="5"/>
        <v>50.067030397505846</v>
      </c>
    </row>
    <row r="95" spans="2:6" ht="17.25" customHeight="1" x14ac:dyDescent="0.2">
      <c r="B95" s="61" t="s">
        <v>166</v>
      </c>
      <c r="C95" s="62" t="s">
        <v>81</v>
      </c>
      <c r="D95" s="47">
        <v>4540</v>
      </c>
      <c r="E95" s="51">
        <v>3211.8</v>
      </c>
      <c r="F95" s="47">
        <f t="shared" si="5"/>
        <v>70.744493392070481</v>
      </c>
    </row>
    <row r="96" spans="2:6" ht="17.25" customHeight="1" x14ac:dyDescent="0.2">
      <c r="B96" s="61" t="s">
        <v>183</v>
      </c>
      <c r="C96" s="72" t="s">
        <v>184</v>
      </c>
      <c r="D96" s="47">
        <v>1875</v>
      </c>
      <c r="E96" s="51">
        <v>0</v>
      </c>
      <c r="F96" s="47">
        <f t="shared" si="5"/>
        <v>0</v>
      </c>
    </row>
    <row r="97" spans="1:7" ht="17.25" customHeight="1" x14ac:dyDescent="0.2">
      <c r="B97" s="40" t="s">
        <v>82</v>
      </c>
      <c r="C97" s="46" t="s">
        <v>83</v>
      </c>
      <c r="D97" s="42">
        <v>1475</v>
      </c>
      <c r="E97" s="43">
        <f>SUM(E98)</f>
        <v>1317.4</v>
      </c>
      <c r="F97" s="42">
        <f t="shared" si="5"/>
        <v>89.31525423728813</v>
      </c>
    </row>
    <row r="98" spans="1:7" ht="31.5" customHeight="1" x14ac:dyDescent="0.2">
      <c r="B98" s="63" t="s">
        <v>167</v>
      </c>
      <c r="C98" s="64" t="s">
        <v>168</v>
      </c>
      <c r="D98" s="65">
        <v>1475</v>
      </c>
      <c r="E98" s="66">
        <v>1317.4</v>
      </c>
      <c r="F98" s="47">
        <f t="shared" si="5"/>
        <v>89.31525423728813</v>
      </c>
    </row>
    <row r="99" spans="1:7" ht="31.5" x14ac:dyDescent="0.2">
      <c r="B99" s="52" t="s">
        <v>84</v>
      </c>
      <c r="C99" s="53" t="s">
        <v>85</v>
      </c>
      <c r="D99" s="55">
        <f>SUM(D100)</f>
        <v>9200</v>
      </c>
      <c r="E99" s="55">
        <f>SUM(E100)</f>
        <v>5976.8</v>
      </c>
      <c r="F99" s="54">
        <f t="shared" si="5"/>
        <v>64.96521739130435</v>
      </c>
    </row>
    <row r="100" spans="1:7" ht="25.5" x14ac:dyDescent="0.2">
      <c r="B100" s="61" t="s">
        <v>169</v>
      </c>
      <c r="C100" s="62" t="s">
        <v>170</v>
      </c>
      <c r="D100" s="47">
        <v>9200</v>
      </c>
      <c r="E100" s="51">
        <v>5976.8</v>
      </c>
      <c r="F100" s="47">
        <f t="shared" si="5"/>
        <v>64.96521739130435</v>
      </c>
    </row>
    <row r="101" spans="1:7" ht="19.5" thickBot="1" x14ac:dyDescent="0.25">
      <c r="B101" s="56"/>
      <c r="C101" s="36" t="s">
        <v>174</v>
      </c>
      <c r="D101" s="57">
        <f>SUM(D56+D64+D67+D71+D78+D83+D88+D94+D97+D99+D86+D76)</f>
        <v>782583.2</v>
      </c>
      <c r="E101" s="57">
        <f>SUM(E56+E64+E67+E71+E78+E83+E88+E94+E97+E99+E86+E76)</f>
        <v>445627.6</v>
      </c>
      <c r="F101" s="58">
        <f t="shared" si="5"/>
        <v>56.943159526041448</v>
      </c>
    </row>
    <row r="102" spans="1:7" ht="25.5" x14ac:dyDescent="0.2">
      <c r="B102" s="59"/>
      <c r="C102" s="34" t="s">
        <v>37</v>
      </c>
      <c r="D102" s="60">
        <f>SUM(D54-D101)</f>
        <v>-7792.8999999999069</v>
      </c>
      <c r="E102" s="60">
        <f>SUM(E54-E101)</f>
        <v>-2098.1999999999534</v>
      </c>
      <c r="F102" s="39"/>
    </row>
    <row r="103" spans="1:7" ht="23.25" customHeight="1" x14ac:dyDescent="0.2">
      <c r="B103" s="88" t="s">
        <v>189</v>
      </c>
      <c r="C103" s="89"/>
      <c r="D103" s="89"/>
      <c r="E103" s="89"/>
      <c r="F103" s="89"/>
    </row>
    <row r="104" spans="1:7" ht="19.5" customHeight="1" x14ac:dyDescent="0.2">
      <c r="A104" s="75"/>
      <c r="B104" s="75"/>
      <c r="C104" s="75"/>
      <c r="D104" s="75"/>
      <c r="E104" s="75"/>
      <c r="F104" s="75"/>
      <c r="G104" s="75"/>
    </row>
    <row r="105" spans="1:7" ht="42.75" customHeight="1" x14ac:dyDescent="0.2">
      <c r="A105" s="4"/>
      <c r="B105" s="9"/>
      <c r="C105" s="10"/>
      <c r="D105" s="11"/>
      <c r="E105" s="15"/>
      <c r="F105" s="11"/>
    </row>
    <row r="106" spans="1:7" x14ac:dyDescent="0.2">
      <c r="A106" s="4"/>
      <c r="B106" s="9"/>
      <c r="C106" s="10"/>
      <c r="D106" s="11"/>
      <c r="E106" s="15"/>
      <c r="F106" s="11"/>
    </row>
    <row r="107" spans="1:7" x14ac:dyDescent="0.2">
      <c r="A107" s="4"/>
      <c r="B107" s="9"/>
      <c r="C107" s="10"/>
      <c r="D107" s="11"/>
      <c r="E107" s="15"/>
      <c r="F107" s="11"/>
    </row>
    <row r="108" spans="1:7" ht="15" x14ac:dyDescent="0.2">
      <c r="A108" s="4"/>
      <c r="B108" s="17"/>
      <c r="C108" s="17"/>
      <c r="D108" s="17"/>
      <c r="E108" s="17"/>
      <c r="F108" s="17"/>
    </row>
    <row r="109" spans="1:7" ht="15" x14ac:dyDescent="0.2">
      <c r="A109" s="4"/>
      <c r="B109" s="12"/>
      <c r="C109" s="13"/>
      <c r="D109" s="14"/>
      <c r="E109" s="16"/>
      <c r="F109" s="14"/>
      <c r="G109" s="14"/>
    </row>
    <row r="110" spans="1:7" x14ac:dyDescent="0.2">
      <c r="A110" s="4"/>
      <c r="B110" s="6"/>
      <c r="C110" s="6"/>
    </row>
    <row r="111" spans="1:7" x14ac:dyDescent="0.2">
      <c r="A111" s="4"/>
      <c r="C111" s="8"/>
    </row>
    <row r="112" spans="1:7" x14ac:dyDescent="0.2">
      <c r="A112" s="4"/>
    </row>
    <row r="113" spans="1:3" x14ac:dyDescent="0.2">
      <c r="A113" s="4"/>
    </row>
    <row r="115" spans="1:3" ht="18.75" customHeight="1" x14ac:dyDescent="0.2"/>
    <row r="116" spans="1:3" ht="25.5" customHeight="1" x14ac:dyDescent="0.2">
      <c r="A116" s="7"/>
    </row>
    <row r="118" spans="1:3" x14ac:dyDescent="0.2">
      <c r="C118" s="5"/>
    </row>
    <row r="119" spans="1:3" x14ac:dyDescent="0.2">
      <c r="C119" s="5"/>
    </row>
    <row r="120" spans="1:3" x14ac:dyDescent="0.2">
      <c r="C120" s="5"/>
    </row>
    <row r="121" spans="1:3" x14ac:dyDescent="0.2">
      <c r="C121" s="5"/>
    </row>
    <row r="122" spans="1:3" x14ac:dyDescent="0.2">
      <c r="C122" s="5"/>
    </row>
    <row r="123" spans="1:3" x14ac:dyDescent="0.2">
      <c r="C123" s="5"/>
    </row>
    <row r="124" spans="1:3" x14ac:dyDescent="0.2">
      <c r="C124" s="5"/>
    </row>
    <row r="125" spans="1:3" x14ac:dyDescent="0.2">
      <c r="C125" s="5"/>
    </row>
    <row r="126" spans="1:3" x14ac:dyDescent="0.2">
      <c r="C126" s="5"/>
    </row>
    <row r="127" spans="1:3" x14ac:dyDescent="0.2">
      <c r="C127" s="5"/>
    </row>
    <row r="128" spans="1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</sheetData>
  <mergeCells count="7">
    <mergeCell ref="A104:G104"/>
    <mergeCell ref="B2:F3"/>
    <mergeCell ref="B4:C5"/>
    <mergeCell ref="F4:F5"/>
    <mergeCell ref="D4:D5"/>
    <mergeCell ref="E4:E5"/>
    <mergeCell ref="B103:F103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"/>
  <sheetViews>
    <sheetView workbookViewId="0">
      <selection activeCell="A4" sqref="A4:XFD6"/>
    </sheetView>
  </sheetViews>
  <sheetFormatPr defaultRowHeight="12.75" x14ac:dyDescent="0.2"/>
  <sheetData>
    <row r="2" spans="1:14" ht="27" x14ac:dyDescent="0.35">
      <c r="A2" s="91" t="s">
        <v>191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7" x14ac:dyDescent="0.35">
      <c r="A3" s="91" t="s">
        <v>192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</sheetData>
  <mergeCells count="2">
    <mergeCell ref="A2:N2"/>
    <mergeCell ref="A3:N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 исполнении</vt:lpstr>
      <vt:lpstr>Инфографика</vt:lpstr>
      <vt:lpstr>Лист3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User</cp:lastModifiedBy>
  <cp:lastPrinted>2016-09-27T02:32:49Z</cp:lastPrinted>
  <dcterms:created xsi:type="dcterms:W3CDTF">2005-02-24T04:25:28Z</dcterms:created>
  <dcterms:modified xsi:type="dcterms:W3CDTF">2016-09-27T02:33:11Z</dcterms:modified>
</cp:coreProperties>
</file>