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25" windowWidth="10860" windowHeight="5580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79" i="1" l="1"/>
  <c r="D95" i="1"/>
  <c r="E93" i="1"/>
  <c r="D93" i="1"/>
  <c r="F52" i="1"/>
  <c r="F51" i="1"/>
  <c r="F50" i="1"/>
  <c r="F49" i="1"/>
  <c r="F42" i="1"/>
  <c r="F41" i="1"/>
  <c r="F40" i="1"/>
  <c r="F39" i="1"/>
  <c r="F37" i="1"/>
  <c r="F35" i="1"/>
  <c r="F33" i="1"/>
  <c r="F32" i="1"/>
  <c r="F30" i="1"/>
  <c r="F29" i="1"/>
  <c r="F28" i="1"/>
  <c r="F27" i="1"/>
  <c r="F25" i="1"/>
  <c r="F24" i="1"/>
  <c r="F22" i="1"/>
  <c r="F21" i="1"/>
  <c r="F19" i="1"/>
  <c r="F17" i="1"/>
  <c r="F15" i="1"/>
  <c r="F14" i="1"/>
  <c r="F13" i="1"/>
  <c r="F12" i="1"/>
  <c r="F10" i="1"/>
  <c r="F9" i="1"/>
  <c r="E16" i="1"/>
  <c r="E64" i="1" l="1"/>
  <c r="E11" i="1"/>
  <c r="E85" i="1" l="1"/>
  <c r="E71" i="1"/>
  <c r="E57" i="1"/>
  <c r="E67" i="1"/>
  <c r="E76" i="1"/>
  <c r="E82" i="1"/>
  <c r="E87" i="1"/>
  <c r="E97" i="1"/>
  <c r="D67" i="1"/>
  <c r="F67" i="1" s="1"/>
  <c r="D76" i="1"/>
  <c r="E48" i="1"/>
  <c r="E8" i="1"/>
  <c r="E20" i="1"/>
  <c r="F20" i="1" s="1"/>
  <c r="E23" i="1"/>
  <c r="E26" i="1"/>
  <c r="F26" i="1" s="1"/>
  <c r="E31" i="1"/>
  <c r="E38" i="1"/>
  <c r="F38" i="1" s="1"/>
  <c r="E43" i="1"/>
  <c r="F66" i="1"/>
  <c r="F93" i="1"/>
  <c r="D64" i="1"/>
  <c r="D48" i="1"/>
  <c r="D47" i="1" s="1"/>
  <c r="D16" i="1"/>
  <c r="F16" i="1" s="1"/>
  <c r="D43" i="1"/>
  <c r="D8" i="1"/>
  <c r="D20" i="1"/>
  <c r="D23" i="1"/>
  <c r="D26" i="1"/>
  <c r="D31" i="1"/>
  <c r="D38" i="1"/>
  <c r="D36" i="1"/>
  <c r="D11" i="1"/>
  <c r="F11" i="1" s="1"/>
  <c r="E95" i="1"/>
  <c r="F95" i="1" s="1"/>
  <c r="D97" i="1"/>
  <c r="D57" i="1"/>
  <c r="D71" i="1"/>
  <c r="D82" i="1"/>
  <c r="F82" i="1" s="1"/>
  <c r="D85" i="1"/>
  <c r="D87" i="1"/>
  <c r="F65" i="1"/>
  <c r="F98" i="1"/>
  <c r="F96" i="1"/>
  <c r="F94" i="1"/>
  <c r="F92" i="1"/>
  <c r="F91" i="1"/>
  <c r="F90" i="1"/>
  <c r="F89" i="1"/>
  <c r="F88" i="1"/>
  <c r="F84" i="1"/>
  <c r="F83" i="1"/>
  <c r="F63" i="1"/>
  <c r="F61" i="1"/>
  <c r="F60" i="1"/>
  <c r="F59" i="1"/>
  <c r="F58" i="1"/>
  <c r="F81" i="1"/>
  <c r="F80" i="1"/>
  <c r="F78" i="1"/>
  <c r="F77" i="1"/>
  <c r="F86" i="1"/>
  <c r="F85" i="1"/>
  <c r="E36" i="1"/>
  <c r="F75" i="1"/>
  <c r="F72" i="1"/>
  <c r="F73" i="1"/>
  <c r="F69" i="1"/>
  <c r="F97" i="1"/>
  <c r="F70" i="1"/>
  <c r="F74" i="1"/>
  <c r="F71" i="1"/>
  <c r="F68" i="1"/>
  <c r="F87" i="1" l="1"/>
  <c r="F36" i="1"/>
  <c r="D99" i="1"/>
  <c r="E47" i="1"/>
  <c r="F48" i="1"/>
  <c r="F31" i="1"/>
  <c r="F23" i="1"/>
  <c r="F8" i="1"/>
  <c r="E56" i="1"/>
  <c r="E99" i="1"/>
  <c r="D56" i="1"/>
  <c r="D7" i="1"/>
  <c r="F76" i="1"/>
  <c r="F57" i="1"/>
  <c r="E7" i="1"/>
  <c r="D46" i="1"/>
  <c r="E46" i="1" l="1"/>
  <c r="F46" i="1" s="1"/>
  <c r="F47" i="1"/>
  <c r="F99" i="1"/>
  <c r="F56" i="1"/>
  <c r="F7" i="1"/>
  <c r="D6" i="1"/>
  <c r="D55" i="1" s="1"/>
  <c r="D100" i="1" s="1"/>
  <c r="E6" i="1" l="1"/>
  <c r="E55" i="1" s="1"/>
  <c r="F55" i="1" s="1"/>
  <c r="E100" i="1" l="1"/>
  <c r="F6" i="1"/>
</calcChain>
</file>

<file path=xl/sharedStrings.xml><?xml version="1.0" encoding="utf-8"?>
<sst xmlns="http://schemas.openxmlformats.org/spreadsheetml/2006/main" count="190" uniqueCount="188">
  <si>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</si>
  <si>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</si>
  <si>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</si>
  <si>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</si>
  <si>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</si>
  <si>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</si>
  <si>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</si>
  <si>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</si>
  <si>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</si>
  <si>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</si>
  <si>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</si>
  <si>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</si>
  <si>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</si>
  <si>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</si>
  <si>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</si>
  <si>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</si>
  <si>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</si>
  <si>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</si>
  <si>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</si>
  <si>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</si>
  <si>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</si>
  <si>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</si>
  <si>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</si>
  <si>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</si>
  <si>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</si>
  <si>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</si>
  <si>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</si>
  <si>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</si>
  <si>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</si>
  <si>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</si>
  <si>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</si>
  <si>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</si>
  <si>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</si>
  <si>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</si>
  <si>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</si>
  <si>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</si>
  <si>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</si>
  <si>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</si>
  <si>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</si>
  <si>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</si>
  <si>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</si>
  <si>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</si>
  <si>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</si>
  <si>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</si>
  <si>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</si>
  <si>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</si>
  <si>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</si>
  <si>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</si>
  <si>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</si>
  <si>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</si>
  <si>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</si>
  <si>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</si>
  <si>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</si>
  <si>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</si>
  <si>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</si>
  <si>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</si>
  <si>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</si>
  <si>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</si>
  <si>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</si>
  <si>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</si>
  <si>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</si>
  <si>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</si>
  <si>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</si>
  <si>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</si>
  <si>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</si>
  <si>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</si>
  <si>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</si>
  <si>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</si>
  <si>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</si>
  <si>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</si>
  <si>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</si>
  <si>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</si>
  <si>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</si>
  <si>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</si>
  <si>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</si>
  <si>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</si>
  <si>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</si>
  <si>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</si>
  <si>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</si>
  <si>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</si>
  <si>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</si>
  <si>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</si>
  <si>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</si>
  <si>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</si>
  <si>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</si>
  <si>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</si>
  <si>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</si>
  <si>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</si>
  <si>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</si>
  <si>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</si>
  <si>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</si>
  <si>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</si>
  <si>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</si>
  <si>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</si>
  <si>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</si>
  <si>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</si>
  <si>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</si>
  <si>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</si>
  <si>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</si>
  <si>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</si>
  <si>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</si>
  <si>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</si>
  <si>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</si>
  <si>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</si>
  <si>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</si>
  <si>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</si>
  <si>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</si>
  <si>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</si>
  <si>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</si>
  <si>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</si>
  <si>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</si>
  <si>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</si>
  <si>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</si>
  <si>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</si>
  <si>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</si>
  <si>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</si>
  <si>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</si>
  <si>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</si>
  <si>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</si>
  <si>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</si>
  <si>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</si>
  <si>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</si>
  <si>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</si>
  <si>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</si>
  <si>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</si>
  <si>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</si>
  <si>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</si>
  <si>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</si>
  <si>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</si>
  <si>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</si>
  <si>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</si>
  <si>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</si>
  <si>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</si>
  <si>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</si>
  <si>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</si>
  <si>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</si>
  <si>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</si>
  <si>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</si>
  <si>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</si>
  <si>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</si>
  <si>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</si>
  <si>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</si>
  <si>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</si>
  <si>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</si>
  <si>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</si>
  <si>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</si>
  <si>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</si>
  <si>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</si>
  <si>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</si>
  <si>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</si>
  <si>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</si>
  <si>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</si>
  <si>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</si>
  <si>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</si>
  <si>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</si>
  <si>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</si>
  <si>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</si>
  <si>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</si>
  <si>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</si>
  <si>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</si>
  <si>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</si>
  <si>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</si>
  <si>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</si>
  <si>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</si>
  <si>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</si>
  <si>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</si>
  <si>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</si>
  <si>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</si>
  <si>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</si>
  <si>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</si>
  <si>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Руководитель финансового управления администрации города Енисейска                           Ш.Г.Исмагилов</t>
  </si>
  <si>
    <t>Единый сельскохозяйственный налог</t>
  </si>
  <si>
    <t>0703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</si>
  <si>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01.03.2017 г.</t>
    </r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</si>
  <si>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</si>
  <si>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</si>
  <si>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</si>
  <si>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</si>
  <si>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</si>
  <si>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</si>
  <si>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</si>
  <si>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</si>
  <si>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</si>
  <si>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</si>
  <si>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</si>
  <si>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</si>
  <si>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</si>
  <si>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Текущее исполнение городского бюджета на 01.03.2017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</si>
</sst>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7" xfId="0" applyNumberFormat="1" applyFont="1" applyBorder="1" applyAlignment="1">
      <alignment horizontal="justify" vertical="top" wrapText="1"/>
    </xf>
    <xf numFmtId="0" fontId="21" fillId="0" borderId="7" xfId="0" applyFont="1" applyBorder="1" applyAlignment="1">
      <alignment horizontal="left" vertical="top" wrapText="1"/>
    </xf>
    <xf numFmtId="164" fontId="20" fillId="0" borderId="7" xfId="0" applyNumberFormat="1" applyFont="1" applyBorder="1"/>
    <xf numFmtId="164" fontId="20" fillId="0" borderId="7" xfId="0" applyNumberFormat="1" applyFont="1" applyFill="1" applyBorder="1"/>
    <xf numFmtId="49" fontId="21" fillId="0" borderId="8" xfId="0" applyNumberFormat="1" applyFont="1" applyBorder="1" applyAlignment="1">
      <alignment horizontal="justify" vertical="top" wrapText="1"/>
    </xf>
    <xf numFmtId="164" fontId="20" fillId="0" borderId="6" xfId="0" applyNumberFormat="1" applyFont="1" applyBorder="1"/>
    <xf numFmtId="164" fontId="20" fillId="0" borderId="9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horizontal="left" vertical="top" wrapText="1"/>
    </xf>
    <xf numFmtId="164" fontId="18" fillId="0" borderId="7" xfId="0" applyNumberFormat="1" applyFont="1" applyBorder="1"/>
    <xf numFmtId="164" fontId="18" fillId="0" borderId="7" xfId="0" applyNumberFormat="1" applyFont="1" applyFill="1" applyBorder="1"/>
    <xf numFmtId="164" fontId="20" fillId="0" borderId="4" xfId="0" applyNumberFormat="1" applyFont="1" applyBorder="1"/>
    <xf numFmtId="164" fontId="20" fillId="0" borderId="10" xfId="0" applyNumberFormat="1" applyFont="1" applyBorder="1"/>
    <xf numFmtId="49" fontId="18" fillId="0" borderId="11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justify" wrapText="1"/>
    </xf>
    <xf numFmtId="0" fontId="11" fillId="0" borderId="18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>
      <alignment wrapText="1" readingOrder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6289975716984"/>
          <c:y val="3.5362577619273319E-2"/>
          <c:w val="0.78450497067786118"/>
          <c:h val="0.87099235176906797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744440.3</c:v>
                </c:pt>
                <c:pt idx="1">
                  <c:v>751777.4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80375.7</c:v>
                </c:pt>
                <c:pt idx="1">
                  <c:v>77825.7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5280"/>
        <c:axId val="62334080"/>
      </c:barChart>
      <c:catAx>
        <c:axId val="59985280"/>
        <c:scaling>
          <c:orientation val="minMax"/>
        </c:scaling>
        <c:delete val="0"/>
        <c:axPos val="b"/>
        <c:majorTickMark val="out"/>
        <c:minorTickMark val="none"/>
        <c:tickLblPos val="nextTo"/>
        <c:crossAx val="62334080"/>
        <c:crosses val="autoZero"/>
        <c:auto val="1"/>
        <c:lblAlgn val="ctr"/>
        <c:lblOffset val="100"/>
        <c:noMultiLvlLbl val="0"/>
      </c:catAx>
      <c:valAx>
        <c:axId val="6233408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5998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89419132001202"/>
          <c:y val="2.2970344943037364E-2"/>
          <c:w val="0.21520909879061056"/>
          <c:h val="0.1201596227959873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142874</xdr:rowOff>
    </xdr:from>
    <xdr:to>
      <xdr:col>14</xdr:col>
      <xdr:colOff>54371</xdr:colOff>
      <xdr:row>36</xdr:row>
      <xdr:rowOff>99180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0.4375</cdr:x>
      <cdr:y>0.77698</cdr:y>
    </cdr:from>
    <cdr:to>
      <cdr:x>0.52057</cdr:x>
      <cdr:y>0.85612</cdr:y>
    </cdr:to>
    <cdr:sp macro="" textlink="">
      <cdr:nvSpPr>
        <cdr:cNvPr id="2" name="Овальная выноска 1"/>
        <cdr:cNvSpPr/>
      </cdr:nvSpPr>
      <cdr:spPr>
        <a:xfrm xmlns:a="http://schemas.openxmlformats.org/drawingml/2006/main">
          <a:off x="3528392" y="3888432"/>
          <a:ext cx="669985" cy="39606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10,8%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0.83482</cdr:x>
      <cdr:y>0.77698</cdr:y>
    </cdr:from>
    <cdr:to>
      <cdr:x>0.91518</cdr:x>
      <cdr:y>0.85612</cdr:y>
    </cdr:to>
    <cdr:sp macro="" textlink="">
      <cdr:nvSpPr>
        <cdr:cNvPr id="3" name="Овальная выноска 2"/>
        <cdr:cNvSpPr/>
      </cdr:nvSpPr>
      <cdr:spPr>
        <a:xfrm xmlns:a="http://schemas.openxmlformats.org/drawingml/2006/main">
          <a:off x="6732748" y="3888432"/>
          <a:ext cx="648072" cy="396060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10,4%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view="pageBreakPreview" zoomScaleNormal="75" workbookViewId="0">
      <selection activeCell="C95" sqref="C95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1" t="s">
        <v>173</v>
      </c>
      <c r="C2" s="72"/>
      <c r="D2" s="72"/>
      <c r="E2" s="72"/>
      <c r="F2" s="72"/>
    </row>
    <row r="3" spans="1:6" ht="21.75" customHeight="1" thickBot="1" x14ac:dyDescent="0.25">
      <c r="B3" s="72"/>
      <c r="C3" s="72"/>
      <c r="D3" s="72"/>
      <c r="E3" s="72"/>
      <c r="F3" s="72"/>
    </row>
    <row r="4" spans="1:6" ht="12.75" customHeight="1" x14ac:dyDescent="0.2">
      <c r="A4" s="2"/>
      <c r="B4" s="73" t="s">
        <v>0</v>
      </c>
      <c r="C4" s="74"/>
      <c r="D4" s="79" t="s">
        <v>1</v>
      </c>
      <c r="E4" s="81" t="s">
        <v>2</v>
      </c>
      <c r="F4" s="77" t="s">
        <v>3</v>
      </c>
    </row>
    <row r="5" spans="1:6" ht="13.5" thickBot="1" x14ac:dyDescent="0.25">
      <c r="A5" s="2"/>
      <c r="B5" s="75"/>
      <c r="C5" s="76"/>
      <c r="D5" s="80"/>
      <c r="E5" s="82"/>
      <c r="F5" s="78"/>
    </row>
    <row r="6" spans="1:6" ht="19.5" customHeight="1" x14ac:dyDescent="0.2">
      <c r="B6" s="31"/>
      <c r="C6" s="32" t="s">
        <v>5</v>
      </c>
      <c r="D6" s="39">
        <f>SUM(D7+D46)</f>
        <v>744440.3</v>
      </c>
      <c r="E6" s="39">
        <f>SUM(E7+E46)</f>
        <v>80375.700000000012</v>
      </c>
      <c r="F6" s="39">
        <f t="shared" ref="F6:F52" si="0">E6*100/D6</f>
        <v>10.796795928431065</v>
      </c>
    </row>
    <row r="7" spans="1:6" ht="14.25" customHeight="1" x14ac:dyDescent="0.2">
      <c r="B7" s="19" t="s">
        <v>4</v>
      </c>
      <c r="C7" s="21" t="s">
        <v>57</v>
      </c>
      <c r="D7" s="42">
        <f>SUM(D8+D16+D20+D23+D26+D31+D38+D41+D42+D36+D11+D43)</f>
        <v>162488.09999999998</v>
      </c>
      <c r="E7" s="42">
        <f>SUM(E8+E16+E20+E23+E26+E31+E38+E41+E42+E36+E11+E43)</f>
        <v>16719.599999999999</v>
      </c>
      <c r="F7" s="42">
        <f t="shared" si="0"/>
        <v>10.289738140823852</v>
      </c>
    </row>
    <row r="8" spans="1:6" ht="15.75" customHeight="1" x14ac:dyDescent="0.2">
      <c r="B8" s="19" t="s">
        <v>45</v>
      </c>
      <c r="C8" s="22" t="s">
        <v>88</v>
      </c>
      <c r="D8" s="43">
        <f>SUM(D9+D10)</f>
        <v>102770.59999999999</v>
      </c>
      <c r="E8" s="43">
        <f>SUM(E9+E10)</f>
        <v>11288.800000000001</v>
      </c>
      <c r="F8" s="42">
        <f t="shared" si="0"/>
        <v>10.984464428542795</v>
      </c>
    </row>
    <row r="9" spans="1:6" ht="14.25" customHeight="1" x14ac:dyDescent="0.2">
      <c r="B9" s="19" t="s">
        <v>6</v>
      </c>
      <c r="C9" s="23" t="s">
        <v>7</v>
      </c>
      <c r="D9" s="51">
        <v>231.2</v>
      </c>
      <c r="E9" s="51">
        <v>0.6</v>
      </c>
      <c r="F9" s="42">
        <f t="shared" si="0"/>
        <v>0.25951557093425609</v>
      </c>
    </row>
    <row r="10" spans="1:6" ht="17.25" customHeight="1" x14ac:dyDescent="0.2">
      <c r="B10" s="19" t="s">
        <v>8</v>
      </c>
      <c r="C10" s="23" t="s">
        <v>9</v>
      </c>
      <c r="D10" s="51">
        <v>102539.4</v>
      </c>
      <c r="E10" s="51">
        <v>11288.2</v>
      </c>
      <c r="F10" s="42">
        <f t="shared" si="0"/>
        <v>11.008646432493267</v>
      </c>
    </row>
    <row r="11" spans="1:6" ht="29.25" customHeight="1" x14ac:dyDescent="0.2">
      <c r="B11" s="19" t="s">
        <v>114</v>
      </c>
      <c r="C11" s="22" t="s">
        <v>104</v>
      </c>
      <c r="D11" s="43">
        <f>SUM(D12:D15)</f>
        <v>597.79999999999995</v>
      </c>
      <c r="E11" s="43">
        <f>SUM(E12:E15)</f>
        <v>46</v>
      </c>
      <c r="F11" s="42">
        <f t="shared" si="0"/>
        <v>7.6948812311809975</v>
      </c>
    </row>
    <row r="12" spans="1:6" ht="54.75" customHeight="1" x14ac:dyDescent="0.2">
      <c r="B12" s="35" t="s">
        <v>109</v>
      </c>
      <c r="C12" s="23" t="s">
        <v>105</v>
      </c>
      <c r="D12" s="51">
        <v>238.6</v>
      </c>
      <c r="E12" s="51">
        <v>16.3</v>
      </c>
      <c r="F12" s="42">
        <f t="shared" si="0"/>
        <v>6.8315171835708304</v>
      </c>
    </row>
    <row r="13" spans="1:6" ht="43.5" customHeight="1" x14ac:dyDescent="0.2">
      <c r="B13" s="35" t="s">
        <v>110</v>
      </c>
      <c r="C13" s="23" t="s">
        <v>106</v>
      </c>
      <c r="D13" s="51">
        <v>3.3</v>
      </c>
      <c r="E13" s="51">
        <v>0.2</v>
      </c>
      <c r="F13" s="42">
        <f t="shared" si="0"/>
        <v>6.0606060606060606</v>
      </c>
    </row>
    <row r="14" spans="1:6" ht="69.75" customHeight="1" x14ac:dyDescent="0.2">
      <c r="B14" s="35" t="s">
        <v>111</v>
      </c>
      <c r="C14" s="23" t="s">
        <v>107</v>
      </c>
      <c r="D14" s="51">
        <v>407</v>
      </c>
      <c r="E14" s="51">
        <v>32</v>
      </c>
      <c r="F14" s="42">
        <f t="shared" si="0"/>
        <v>7.8624078624078626</v>
      </c>
    </row>
    <row r="15" spans="1:6" ht="67.5" customHeight="1" x14ac:dyDescent="0.2">
      <c r="B15" s="35" t="s">
        <v>112</v>
      </c>
      <c r="C15" s="23" t="s">
        <v>108</v>
      </c>
      <c r="D15" s="51">
        <v>-51.1</v>
      </c>
      <c r="E15" s="51">
        <v>-2.5</v>
      </c>
      <c r="F15" s="42">
        <f t="shared" si="0"/>
        <v>4.8923679060665357</v>
      </c>
    </row>
    <row r="16" spans="1:6" ht="17.25" customHeight="1" x14ac:dyDescent="0.2">
      <c r="B16" s="20" t="s">
        <v>113</v>
      </c>
      <c r="C16" s="24" t="s">
        <v>40</v>
      </c>
      <c r="D16" s="43">
        <f>SUM(D17+D19)</f>
        <v>15343</v>
      </c>
      <c r="E16" s="43">
        <f>SUM(E17+E19+E18)</f>
        <v>3391.4</v>
      </c>
      <c r="F16" s="42">
        <f t="shared" si="0"/>
        <v>22.103891025223231</v>
      </c>
    </row>
    <row r="17" spans="1:6" ht="26.25" customHeight="1" x14ac:dyDescent="0.2">
      <c r="B17" s="19" t="s">
        <v>53</v>
      </c>
      <c r="C17" s="23" t="s">
        <v>38</v>
      </c>
      <c r="D17" s="51">
        <v>14933</v>
      </c>
      <c r="E17" s="51">
        <v>3306</v>
      </c>
      <c r="F17" s="42">
        <f t="shared" si="0"/>
        <v>22.13888702872832</v>
      </c>
    </row>
    <row r="18" spans="1:6" ht="26.25" customHeight="1" x14ac:dyDescent="0.2">
      <c r="B18" s="19" t="s">
        <v>115</v>
      </c>
      <c r="C18" s="23" t="s">
        <v>171</v>
      </c>
      <c r="D18" s="51">
        <v>0</v>
      </c>
      <c r="E18" s="51">
        <v>0.5</v>
      </c>
      <c r="F18" s="42">
        <v>0</v>
      </c>
    </row>
    <row r="19" spans="1:6" ht="38.25" customHeight="1" x14ac:dyDescent="0.2">
      <c r="B19" s="19" t="s">
        <v>115</v>
      </c>
      <c r="C19" s="23" t="s">
        <v>116</v>
      </c>
      <c r="D19" s="51">
        <v>410</v>
      </c>
      <c r="E19" s="51">
        <v>84.9</v>
      </c>
      <c r="F19" s="42">
        <f t="shared" si="0"/>
        <v>20.707317073170731</v>
      </c>
    </row>
    <row r="20" spans="1:6" x14ac:dyDescent="0.2">
      <c r="B20" s="19" t="s">
        <v>10</v>
      </c>
      <c r="C20" s="24" t="s">
        <v>11</v>
      </c>
      <c r="D20" s="43">
        <f>SUM(D21+D22)</f>
        <v>5547.9</v>
      </c>
      <c r="E20" s="43">
        <f>SUM(E21+E22)</f>
        <v>640.29999999999995</v>
      </c>
      <c r="F20" s="42">
        <f t="shared" si="0"/>
        <v>11.541303916797347</v>
      </c>
    </row>
    <row r="21" spans="1:6" x14ac:dyDescent="0.2">
      <c r="B21" s="19" t="s">
        <v>54</v>
      </c>
      <c r="C21" s="23" t="s">
        <v>12</v>
      </c>
      <c r="D21" s="51">
        <v>2415.6</v>
      </c>
      <c r="E21" s="51">
        <v>156.4</v>
      </c>
      <c r="F21" s="42">
        <f t="shared" si="0"/>
        <v>6.4745818844179501</v>
      </c>
    </row>
    <row r="22" spans="1:6" ht="15.75" customHeight="1" x14ac:dyDescent="0.2">
      <c r="B22" s="19" t="s">
        <v>51</v>
      </c>
      <c r="C22" s="23" t="s">
        <v>39</v>
      </c>
      <c r="D22" s="51">
        <v>3132.3</v>
      </c>
      <c r="E22" s="51">
        <v>483.9</v>
      </c>
      <c r="F22" s="42">
        <f t="shared" si="0"/>
        <v>15.448711809213677</v>
      </c>
    </row>
    <row r="23" spans="1:6" ht="16.5" customHeight="1" x14ac:dyDescent="0.2">
      <c r="B23" s="19" t="s">
        <v>13</v>
      </c>
      <c r="C23" s="24" t="s">
        <v>14</v>
      </c>
      <c r="D23" s="43">
        <f>SUM(D24:D25)</f>
        <v>6535</v>
      </c>
      <c r="E23" s="43">
        <f>SUM(E24:E25)</f>
        <v>620.1</v>
      </c>
      <c r="F23" s="42">
        <f t="shared" si="0"/>
        <v>9.4889058913542463</v>
      </c>
    </row>
    <row r="24" spans="1:6" ht="27.75" customHeight="1" x14ac:dyDescent="0.2">
      <c r="B24" s="25" t="s">
        <v>74</v>
      </c>
      <c r="C24" s="26" t="s">
        <v>73</v>
      </c>
      <c r="D24" s="51">
        <v>6520</v>
      </c>
      <c r="E24" s="51">
        <v>620.1</v>
      </c>
      <c r="F24" s="42">
        <f t="shared" si="0"/>
        <v>9.5107361963190176</v>
      </c>
    </row>
    <row r="25" spans="1:6" ht="29.25" customHeight="1" x14ac:dyDescent="0.2">
      <c r="B25" s="25" t="s">
        <v>89</v>
      </c>
      <c r="C25" s="26" t="s">
        <v>90</v>
      </c>
      <c r="D25" s="51">
        <v>15</v>
      </c>
      <c r="E25" s="51">
        <v>0</v>
      </c>
      <c r="F25" s="42">
        <f t="shared" si="0"/>
        <v>0</v>
      </c>
    </row>
    <row r="26" spans="1:6" ht="42.75" customHeight="1" x14ac:dyDescent="0.2">
      <c r="B26" s="19" t="s">
        <v>15</v>
      </c>
      <c r="C26" s="24" t="s">
        <v>16</v>
      </c>
      <c r="D26" s="43">
        <f>SUM(D27+D29+D30+D28)</f>
        <v>12172.099999999999</v>
      </c>
      <c r="E26" s="43">
        <f>SUM(E27+E29+E30+E28)</f>
        <v>414.59999999999997</v>
      </c>
      <c r="F26" s="42">
        <f t="shared" si="0"/>
        <v>3.4061501302158219</v>
      </c>
    </row>
    <row r="27" spans="1:6" ht="30" customHeight="1" x14ac:dyDescent="0.2">
      <c r="B27" s="19" t="s">
        <v>68</v>
      </c>
      <c r="C27" s="27" t="s">
        <v>120</v>
      </c>
      <c r="D27" s="51">
        <v>5576.3</v>
      </c>
      <c r="E27" s="51">
        <v>256.89999999999998</v>
      </c>
      <c r="F27" s="42">
        <f t="shared" si="0"/>
        <v>4.6069974714416357</v>
      </c>
    </row>
    <row r="28" spans="1:6" ht="28.5" customHeight="1" x14ac:dyDescent="0.2">
      <c r="B28" s="19" t="s">
        <v>68</v>
      </c>
      <c r="C28" s="27" t="s">
        <v>119</v>
      </c>
      <c r="D28" s="51">
        <v>3107.8</v>
      </c>
      <c r="E28" s="51">
        <v>157.69999999999999</v>
      </c>
      <c r="F28" s="42">
        <f t="shared" si="0"/>
        <v>5.0743291074071681</v>
      </c>
    </row>
    <row r="29" spans="1:6" ht="30.75" customHeight="1" x14ac:dyDescent="0.2">
      <c r="B29" s="19" t="s">
        <v>69</v>
      </c>
      <c r="C29" s="27" t="s">
        <v>67</v>
      </c>
      <c r="D29" s="51">
        <v>211.9</v>
      </c>
      <c r="E29" s="51">
        <v>0</v>
      </c>
      <c r="F29" s="42">
        <f t="shared" si="0"/>
        <v>0</v>
      </c>
    </row>
    <row r="30" spans="1:6" ht="42" customHeight="1" x14ac:dyDescent="0.2">
      <c r="B30" s="19" t="s">
        <v>70</v>
      </c>
      <c r="C30" s="27" t="s">
        <v>121</v>
      </c>
      <c r="D30" s="51">
        <v>3276.1</v>
      </c>
      <c r="E30" s="51">
        <v>0</v>
      </c>
      <c r="F30" s="42">
        <f t="shared" si="0"/>
        <v>0</v>
      </c>
    </row>
    <row r="31" spans="1:6" ht="25.5" x14ac:dyDescent="0.2">
      <c r="A31" s="3"/>
      <c r="B31" s="28" t="s">
        <v>46</v>
      </c>
      <c r="C31" s="24" t="s">
        <v>72</v>
      </c>
      <c r="D31" s="43">
        <f>SUM(D32:D35)</f>
        <v>1165.0999999999999</v>
      </c>
      <c r="E31" s="43">
        <f>SUM(E32:E35)</f>
        <v>9.8999999999999986</v>
      </c>
      <c r="F31" s="42">
        <f t="shared" si="0"/>
        <v>0.84971247103252934</v>
      </c>
    </row>
    <row r="32" spans="1:6" ht="25.5" x14ac:dyDescent="0.2">
      <c r="A32" s="3"/>
      <c r="B32" s="28" t="s">
        <v>91</v>
      </c>
      <c r="C32" s="26" t="s">
        <v>92</v>
      </c>
      <c r="D32" s="51">
        <v>1114.2</v>
      </c>
      <c r="E32" s="51">
        <v>0.2</v>
      </c>
      <c r="F32" s="42">
        <f t="shared" si="0"/>
        <v>1.7950098725542991E-2</v>
      </c>
    </row>
    <row r="33" spans="1:7" ht="29.25" customHeight="1" x14ac:dyDescent="0.2">
      <c r="A33" s="3"/>
      <c r="B33" s="28" t="s">
        <v>93</v>
      </c>
      <c r="C33" s="26" t="s">
        <v>94</v>
      </c>
      <c r="D33" s="51">
        <v>1.1000000000000001</v>
      </c>
      <c r="E33" s="51">
        <v>0</v>
      </c>
      <c r="F33" s="42">
        <f t="shared" si="0"/>
        <v>0</v>
      </c>
    </row>
    <row r="34" spans="1:7" ht="21" customHeight="1" x14ac:dyDescent="0.2">
      <c r="A34" s="3"/>
      <c r="B34" s="28" t="s">
        <v>95</v>
      </c>
      <c r="C34" s="26" t="s">
        <v>96</v>
      </c>
      <c r="D34" s="51">
        <v>0</v>
      </c>
      <c r="E34" s="51">
        <v>0</v>
      </c>
      <c r="F34" s="42"/>
    </row>
    <row r="35" spans="1:7" ht="19.5" customHeight="1" x14ac:dyDescent="0.2">
      <c r="B35" s="19" t="s">
        <v>97</v>
      </c>
      <c r="C35" s="26" t="s">
        <v>98</v>
      </c>
      <c r="D35" s="47">
        <v>49.8</v>
      </c>
      <c r="E35" s="51">
        <v>9.6999999999999993</v>
      </c>
      <c r="F35" s="42">
        <f t="shared" si="0"/>
        <v>19.477911646586342</v>
      </c>
    </row>
    <row r="36" spans="1:7" ht="29.25" customHeight="1" x14ac:dyDescent="0.2">
      <c r="B36" s="19" t="s">
        <v>71</v>
      </c>
      <c r="C36" s="22" t="s">
        <v>101</v>
      </c>
      <c r="D36" s="43">
        <f>SUM(D37:D37)</f>
        <v>3</v>
      </c>
      <c r="E36" s="43">
        <f>SUM(E37:E37)</f>
        <v>0.3</v>
      </c>
      <c r="F36" s="42">
        <f t="shared" si="0"/>
        <v>10</v>
      </c>
    </row>
    <row r="37" spans="1:7" ht="28.5" customHeight="1" x14ac:dyDescent="0.2">
      <c r="B37" s="19" t="s">
        <v>99</v>
      </c>
      <c r="C37" s="23" t="s">
        <v>100</v>
      </c>
      <c r="D37" s="47">
        <v>3</v>
      </c>
      <c r="E37" s="51">
        <v>0.3</v>
      </c>
      <c r="F37" s="42">
        <f t="shared" si="0"/>
        <v>10</v>
      </c>
    </row>
    <row r="38" spans="1:7" ht="28.5" customHeight="1" x14ac:dyDescent="0.2">
      <c r="B38" s="19" t="s">
        <v>55</v>
      </c>
      <c r="C38" s="22" t="s">
        <v>87</v>
      </c>
      <c r="D38" s="42">
        <f>SUM(D39:D40)</f>
        <v>16729.8</v>
      </c>
      <c r="E38" s="42">
        <f>SUM(E39:E40)</f>
        <v>32.5</v>
      </c>
      <c r="F38" s="42">
        <f t="shared" si="0"/>
        <v>0.19426412748508651</v>
      </c>
    </row>
    <row r="39" spans="1:7" ht="15.75" customHeight="1" x14ac:dyDescent="0.2">
      <c r="B39" s="19" t="s">
        <v>77</v>
      </c>
      <c r="C39" s="26" t="s">
        <v>75</v>
      </c>
      <c r="D39" s="47">
        <v>11180.4</v>
      </c>
      <c r="E39" s="51">
        <v>22.1</v>
      </c>
      <c r="F39" s="42">
        <f t="shared" si="0"/>
        <v>0.19766734642767703</v>
      </c>
    </row>
    <row r="40" spans="1:7" ht="17.25" customHeight="1" x14ac:dyDescent="0.2">
      <c r="B40" s="19" t="s">
        <v>78</v>
      </c>
      <c r="C40" s="26" t="s">
        <v>76</v>
      </c>
      <c r="D40" s="47">
        <v>5549.4</v>
      </c>
      <c r="E40" s="51">
        <v>10.4</v>
      </c>
      <c r="F40" s="42">
        <f t="shared" si="0"/>
        <v>0.18740764767362239</v>
      </c>
    </row>
    <row r="41" spans="1:7" ht="15" customHeight="1" x14ac:dyDescent="0.2">
      <c r="B41" s="19" t="s">
        <v>49</v>
      </c>
      <c r="C41" s="24" t="s">
        <v>50</v>
      </c>
      <c r="D41" s="42">
        <v>28.2</v>
      </c>
      <c r="E41" s="43">
        <v>1.5</v>
      </c>
      <c r="F41" s="42">
        <f t="shared" si="0"/>
        <v>5.3191489361702127</v>
      </c>
    </row>
    <row r="42" spans="1:7" ht="15" customHeight="1" x14ac:dyDescent="0.2">
      <c r="A42" s="3"/>
      <c r="B42" s="19" t="s">
        <v>47</v>
      </c>
      <c r="C42" s="24" t="s">
        <v>48</v>
      </c>
      <c r="D42" s="42">
        <v>1595.6</v>
      </c>
      <c r="E42" s="43">
        <v>274.2</v>
      </c>
      <c r="F42" s="42">
        <f t="shared" si="0"/>
        <v>17.184758084733016</v>
      </c>
    </row>
    <row r="43" spans="1:7" ht="15" customHeight="1" x14ac:dyDescent="0.2">
      <c r="A43" s="3"/>
      <c r="B43" s="19" t="s">
        <v>165</v>
      </c>
      <c r="C43" s="24" t="s">
        <v>162</v>
      </c>
      <c r="D43" s="42">
        <f>SUM(D44:D45)</f>
        <v>0</v>
      </c>
      <c r="E43" s="42">
        <f>SUM(E44:E45)</f>
        <v>0</v>
      </c>
      <c r="F43" s="42"/>
    </row>
    <row r="44" spans="1:7" ht="15" customHeight="1" x14ac:dyDescent="0.2">
      <c r="A44" s="3"/>
      <c r="B44" s="19" t="s">
        <v>166</v>
      </c>
      <c r="C44" s="26" t="s">
        <v>163</v>
      </c>
      <c r="D44" s="47">
        <v>0</v>
      </c>
      <c r="E44" s="51">
        <v>0</v>
      </c>
      <c r="F44" s="42"/>
    </row>
    <row r="45" spans="1:7" ht="15" customHeight="1" x14ac:dyDescent="0.2">
      <c r="A45" s="3"/>
      <c r="B45" s="19" t="s">
        <v>167</v>
      </c>
      <c r="C45" s="26" t="s">
        <v>164</v>
      </c>
      <c r="D45" s="47">
        <v>0</v>
      </c>
      <c r="E45" s="51">
        <v>0</v>
      </c>
      <c r="F45" s="42"/>
    </row>
    <row r="46" spans="1:7" ht="18.75" customHeight="1" x14ac:dyDescent="0.25">
      <c r="B46" s="19"/>
      <c r="C46" s="29" t="s">
        <v>41</v>
      </c>
      <c r="D46" s="42">
        <f>SUM(D47+D54)</f>
        <v>581952.20000000007</v>
      </c>
      <c r="E46" s="42">
        <f>SUM(E47+E54)</f>
        <v>63656.100000000006</v>
      </c>
      <c r="F46" s="42">
        <f t="shared" si="0"/>
        <v>10.938372601736019</v>
      </c>
    </row>
    <row r="47" spans="1:7" ht="33" customHeight="1" x14ac:dyDescent="0.2">
      <c r="B47" s="19" t="s">
        <v>17</v>
      </c>
      <c r="C47" s="30" t="s">
        <v>66</v>
      </c>
      <c r="D47" s="42">
        <f>SUM(D48+D51+D52+D53)</f>
        <v>582099.9</v>
      </c>
      <c r="E47" s="42">
        <f>SUM(E48+E51+E52+E53)</f>
        <v>63803.8</v>
      </c>
      <c r="F47" s="42">
        <f t="shared" si="0"/>
        <v>10.960970788691082</v>
      </c>
    </row>
    <row r="48" spans="1:7" ht="27.75" customHeight="1" x14ac:dyDescent="0.2">
      <c r="B48" s="19" t="s">
        <v>43</v>
      </c>
      <c r="C48" s="23" t="s">
        <v>18</v>
      </c>
      <c r="D48" s="47">
        <f>D49+D50</f>
        <v>180529.90000000002</v>
      </c>
      <c r="E48" s="47">
        <f>E49+E50</f>
        <v>38640.800000000003</v>
      </c>
      <c r="F48" s="42">
        <f t="shared" si="0"/>
        <v>21.404099819475888</v>
      </c>
      <c r="G48" s="3"/>
    </row>
    <row r="49" spans="2:7" ht="16.5" customHeight="1" x14ac:dyDescent="0.2">
      <c r="B49" s="19" t="s">
        <v>52</v>
      </c>
      <c r="C49" s="23" t="s">
        <v>56</v>
      </c>
      <c r="D49" s="47">
        <v>153617.20000000001</v>
      </c>
      <c r="E49" s="51">
        <v>38640.800000000003</v>
      </c>
      <c r="F49" s="42">
        <f t="shared" si="0"/>
        <v>25.153954114513219</v>
      </c>
      <c r="G49" s="3"/>
    </row>
    <row r="50" spans="2:7" ht="27.75" customHeight="1" x14ac:dyDescent="0.2">
      <c r="B50" s="19" t="s">
        <v>64</v>
      </c>
      <c r="C50" s="23" t="s">
        <v>63</v>
      </c>
      <c r="D50" s="47">
        <v>26912.7</v>
      </c>
      <c r="E50" s="51">
        <v>0</v>
      </c>
      <c r="F50" s="42">
        <f t="shared" si="0"/>
        <v>0</v>
      </c>
      <c r="G50" s="3"/>
    </row>
    <row r="51" spans="2:7" ht="24.75" customHeight="1" x14ac:dyDescent="0.2">
      <c r="B51" s="19" t="s">
        <v>44</v>
      </c>
      <c r="C51" s="27" t="s">
        <v>59</v>
      </c>
      <c r="D51" s="50">
        <v>90514.4</v>
      </c>
      <c r="E51" s="51">
        <v>0</v>
      </c>
      <c r="F51" s="42">
        <f t="shared" si="0"/>
        <v>0</v>
      </c>
      <c r="G51" s="3"/>
    </row>
    <row r="52" spans="2:7" ht="24.75" customHeight="1" x14ac:dyDescent="0.2">
      <c r="B52" s="19" t="s">
        <v>58</v>
      </c>
      <c r="C52" s="27" t="s">
        <v>60</v>
      </c>
      <c r="D52" s="50">
        <v>311055.59999999998</v>
      </c>
      <c r="E52" s="51">
        <v>25163</v>
      </c>
      <c r="F52" s="42">
        <f t="shared" si="0"/>
        <v>8.089550549805244</v>
      </c>
      <c r="G52" s="3"/>
    </row>
    <row r="53" spans="2:7" ht="16.5" customHeight="1" x14ac:dyDescent="0.2">
      <c r="B53" s="19" t="s">
        <v>117</v>
      </c>
      <c r="C53" s="27" t="s">
        <v>118</v>
      </c>
      <c r="D53" s="50">
        <v>0</v>
      </c>
      <c r="E53" s="51">
        <v>0</v>
      </c>
      <c r="F53" s="42"/>
      <c r="G53" s="3"/>
    </row>
    <row r="54" spans="2:7" ht="20.25" customHeight="1" thickBot="1" x14ac:dyDescent="0.25">
      <c r="B54" s="19" t="s">
        <v>85</v>
      </c>
      <c r="C54" s="27" t="s">
        <v>86</v>
      </c>
      <c r="D54" s="51">
        <v>-147.69999999999999</v>
      </c>
      <c r="E54" s="51">
        <v>-147.69999999999999</v>
      </c>
      <c r="F54" s="42"/>
      <c r="G54" s="3"/>
    </row>
    <row r="55" spans="2:7" ht="18" customHeight="1" thickBot="1" x14ac:dyDescent="0.25">
      <c r="B55" s="18"/>
      <c r="C55" s="33" t="s">
        <v>42</v>
      </c>
      <c r="D55" s="67">
        <f>SUM(D6)</f>
        <v>744440.3</v>
      </c>
      <c r="E55" s="67">
        <f>SUM(E6)</f>
        <v>80375.700000000012</v>
      </c>
      <c r="F55" s="68">
        <f t="shared" ref="F55:F67" si="1">E55*100/D55</f>
        <v>10.796795928431065</v>
      </c>
    </row>
    <row r="56" spans="2:7" ht="17.25" customHeight="1" x14ac:dyDescent="0.2">
      <c r="B56" s="37"/>
      <c r="C56" s="38" t="s">
        <v>19</v>
      </c>
      <c r="D56" s="39">
        <f>SUM(D57+D64+D67+D71+D76+D82+D85+D87+D93+D95+D97)</f>
        <v>751777.4</v>
      </c>
      <c r="E56" s="39">
        <f>SUM(E57+E64+E67+E71+E76+E82+E85+E87+E93+E95+E97)</f>
        <v>77825.7</v>
      </c>
      <c r="F56" s="39">
        <f t="shared" si="1"/>
        <v>10.352226603247184</v>
      </c>
    </row>
    <row r="57" spans="2:7" ht="16.5" customHeight="1" x14ac:dyDescent="0.2">
      <c r="B57" s="40" t="s">
        <v>20</v>
      </c>
      <c r="C57" s="41" t="s">
        <v>21</v>
      </c>
      <c r="D57" s="42">
        <f>SUM(D58:D63)</f>
        <v>61012.299999999996</v>
      </c>
      <c r="E57" s="43">
        <f>SUM(E58:E63)</f>
        <v>7289.2999999999993</v>
      </c>
      <c r="F57" s="42">
        <f t="shared" si="1"/>
        <v>11.947263092851768</v>
      </c>
    </row>
    <row r="58" spans="2:7" ht="30.75" customHeight="1" x14ac:dyDescent="0.2">
      <c r="B58" s="44" t="s">
        <v>134</v>
      </c>
      <c r="C58" s="45" t="s">
        <v>174</v>
      </c>
      <c r="D58" s="47">
        <v>1160</v>
      </c>
      <c r="E58" s="51">
        <v>167.2</v>
      </c>
      <c r="F58" s="47">
        <f t="shared" si="1"/>
        <v>14.413793103448276</v>
      </c>
    </row>
    <row r="59" spans="2:7" ht="45" customHeight="1" x14ac:dyDescent="0.2">
      <c r="B59" s="44" t="s">
        <v>135</v>
      </c>
      <c r="C59" s="45" t="s">
        <v>175</v>
      </c>
      <c r="D59" s="47">
        <v>5289.8</v>
      </c>
      <c r="E59" s="51">
        <v>479</v>
      </c>
      <c r="F59" s="47">
        <f t="shared" si="1"/>
        <v>9.0551627660781122</v>
      </c>
    </row>
    <row r="60" spans="2:7" ht="45.75" customHeight="1" x14ac:dyDescent="0.2">
      <c r="B60" s="44" t="s">
        <v>136</v>
      </c>
      <c r="C60" s="45" t="s">
        <v>176</v>
      </c>
      <c r="D60" s="47">
        <v>24203.9</v>
      </c>
      <c r="E60" s="51">
        <v>3017.2</v>
      </c>
      <c r="F60" s="47">
        <f t="shared" si="1"/>
        <v>12.465759650304289</v>
      </c>
    </row>
    <row r="61" spans="2:7" ht="41.25" customHeight="1" x14ac:dyDescent="0.2">
      <c r="B61" s="44" t="s">
        <v>137</v>
      </c>
      <c r="C61" s="45" t="s">
        <v>177</v>
      </c>
      <c r="D61" s="47">
        <v>10300</v>
      </c>
      <c r="E61" s="51">
        <v>1473</v>
      </c>
      <c r="F61" s="47">
        <f t="shared" si="1"/>
        <v>14.300970873786408</v>
      </c>
    </row>
    <row r="62" spans="2:7" ht="16.5" customHeight="1" x14ac:dyDescent="0.2">
      <c r="B62" s="44" t="s">
        <v>138</v>
      </c>
      <c r="C62" s="45" t="s">
        <v>139</v>
      </c>
      <c r="D62" s="47">
        <v>200</v>
      </c>
      <c r="E62" s="51">
        <v>0</v>
      </c>
      <c r="F62" s="47"/>
    </row>
    <row r="63" spans="2:7" ht="16.5" customHeight="1" x14ac:dyDescent="0.2">
      <c r="B63" s="44" t="s">
        <v>140</v>
      </c>
      <c r="C63" s="45" t="s">
        <v>141</v>
      </c>
      <c r="D63" s="47">
        <v>19858.599999999999</v>
      </c>
      <c r="E63" s="51">
        <v>2152.9</v>
      </c>
      <c r="F63" s="47">
        <f t="shared" si="1"/>
        <v>10.841146908644115</v>
      </c>
    </row>
    <row r="64" spans="2:7" ht="32.25" customHeight="1" x14ac:dyDescent="0.2">
      <c r="B64" s="40" t="s">
        <v>22</v>
      </c>
      <c r="C64" s="46" t="s">
        <v>23</v>
      </c>
      <c r="D64" s="42">
        <f>SUM(D65:D66)</f>
        <v>330</v>
      </c>
      <c r="E64" s="42">
        <f>SUM(E65:E66)</f>
        <v>0</v>
      </c>
      <c r="F64" s="42">
        <v>0</v>
      </c>
    </row>
    <row r="65" spans="2:6" ht="33.75" customHeight="1" x14ac:dyDescent="0.2">
      <c r="B65" s="61" t="s">
        <v>158</v>
      </c>
      <c r="C65" s="62" t="s">
        <v>159</v>
      </c>
      <c r="D65" s="47">
        <v>300</v>
      </c>
      <c r="E65" s="51">
        <v>0</v>
      </c>
      <c r="F65" s="47">
        <f>E65*100/D65</f>
        <v>0</v>
      </c>
    </row>
    <row r="66" spans="2:6" ht="33.75" customHeight="1" x14ac:dyDescent="0.2">
      <c r="B66" s="61" t="s">
        <v>168</v>
      </c>
      <c r="C66" s="69" t="s">
        <v>169</v>
      </c>
      <c r="D66" s="47">
        <v>30</v>
      </c>
      <c r="E66" s="51">
        <v>0</v>
      </c>
      <c r="F66" s="47">
        <f>E66*100/D66</f>
        <v>0</v>
      </c>
    </row>
    <row r="67" spans="2:6" ht="15" customHeight="1" x14ac:dyDescent="0.2">
      <c r="B67" s="40" t="s">
        <v>24</v>
      </c>
      <c r="C67" s="46" t="s">
        <v>160</v>
      </c>
      <c r="D67" s="42">
        <f>SUM(D68:D70)</f>
        <v>89631.1</v>
      </c>
      <c r="E67" s="42">
        <f>SUM(E68:E70)</f>
        <v>6989.6</v>
      </c>
      <c r="F67" s="42">
        <f t="shared" si="1"/>
        <v>7.7981861206657062</v>
      </c>
    </row>
    <row r="68" spans="2:6" ht="16.5" customHeight="1" x14ac:dyDescent="0.2">
      <c r="B68" s="61" t="s">
        <v>25</v>
      </c>
      <c r="C68" s="62" t="s">
        <v>26</v>
      </c>
      <c r="D68" s="47">
        <v>23800</v>
      </c>
      <c r="E68" s="51">
        <v>6791.6</v>
      </c>
      <c r="F68" s="47">
        <f>E68*100/D68</f>
        <v>28.536134453781514</v>
      </c>
    </row>
    <row r="69" spans="2:6" ht="16.5" customHeight="1" x14ac:dyDescent="0.2">
      <c r="B69" s="61" t="s">
        <v>102</v>
      </c>
      <c r="C69" s="62" t="s">
        <v>178</v>
      </c>
      <c r="D69" s="47">
        <v>41643</v>
      </c>
      <c r="E69" s="51">
        <v>198</v>
      </c>
      <c r="F69" s="47">
        <f>E69*100/D69</f>
        <v>0.47547006699805489</v>
      </c>
    </row>
    <row r="70" spans="2:6" ht="17.25" customHeight="1" x14ac:dyDescent="0.2">
      <c r="B70" s="61" t="s">
        <v>65</v>
      </c>
      <c r="C70" s="62" t="s">
        <v>179</v>
      </c>
      <c r="D70" s="47">
        <v>24188.1</v>
      </c>
      <c r="E70" s="51">
        <v>0</v>
      </c>
      <c r="F70" s="47">
        <f>E70*100/D70</f>
        <v>0</v>
      </c>
    </row>
    <row r="71" spans="2:6" ht="16.5" customHeight="1" x14ac:dyDescent="0.2">
      <c r="B71" s="40" t="s">
        <v>27</v>
      </c>
      <c r="C71" s="46" t="s">
        <v>28</v>
      </c>
      <c r="D71" s="48">
        <f>SUM(D72:D75)</f>
        <v>108130.90000000001</v>
      </c>
      <c r="E71" s="48">
        <f>SUM(E72:E75)</f>
        <v>1091.8</v>
      </c>
      <c r="F71" s="42">
        <f>E71*100/D71</f>
        <v>1.0097021295485378</v>
      </c>
    </row>
    <row r="72" spans="2:6" ht="18" customHeight="1" x14ac:dyDescent="0.2">
      <c r="B72" s="61" t="s">
        <v>29</v>
      </c>
      <c r="C72" s="62" t="s">
        <v>30</v>
      </c>
      <c r="D72" s="47">
        <v>7076.1</v>
      </c>
      <c r="E72" s="51">
        <v>0</v>
      </c>
      <c r="F72" s="47">
        <f t="shared" ref="F72:F84" si="2">E72*100/D72</f>
        <v>0</v>
      </c>
    </row>
    <row r="73" spans="2:6" ht="15" customHeight="1" x14ac:dyDescent="0.2">
      <c r="B73" s="61" t="s">
        <v>31</v>
      </c>
      <c r="C73" s="62" t="s">
        <v>32</v>
      </c>
      <c r="D73" s="50">
        <v>87539.8</v>
      </c>
      <c r="E73" s="51">
        <v>0</v>
      </c>
      <c r="F73" s="47">
        <f t="shared" si="2"/>
        <v>0</v>
      </c>
    </row>
    <row r="74" spans="2:6" ht="15" customHeight="1" x14ac:dyDescent="0.2">
      <c r="B74" s="61" t="s">
        <v>61</v>
      </c>
      <c r="C74" s="62" t="s">
        <v>62</v>
      </c>
      <c r="D74" s="50">
        <v>13355</v>
      </c>
      <c r="E74" s="51">
        <v>1091.8</v>
      </c>
      <c r="F74" s="47">
        <f t="shared" si="2"/>
        <v>8.1752152751778357</v>
      </c>
    </row>
    <row r="75" spans="2:6" ht="27.75" customHeight="1" x14ac:dyDescent="0.2">
      <c r="B75" s="61" t="s">
        <v>103</v>
      </c>
      <c r="C75" s="62" t="s">
        <v>180</v>
      </c>
      <c r="D75" s="50">
        <v>160</v>
      </c>
      <c r="E75" s="51">
        <v>0</v>
      </c>
      <c r="F75" s="47">
        <f t="shared" si="2"/>
        <v>0</v>
      </c>
    </row>
    <row r="76" spans="2:6" ht="18.75" customHeight="1" x14ac:dyDescent="0.2">
      <c r="B76" s="40" t="s">
        <v>33</v>
      </c>
      <c r="C76" s="46" t="s">
        <v>34</v>
      </c>
      <c r="D76" s="49">
        <f>SUM(D77:D81)</f>
        <v>377095.2</v>
      </c>
      <c r="E76" s="49">
        <f>SUM(E77:E81)</f>
        <v>49231.3</v>
      </c>
      <c r="F76" s="42">
        <f t="shared" si="2"/>
        <v>13.055403516141281</v>
      </c>
    </row>
    <row r="77" spans="2:6" ht="18.75" customHeight="1" x14ac:dyDescent="0.2">
      <c r="B77" s="61" t="s">
        <v>126</v>
      </c>
      <c r="C77" s="62" t="s">
        <v>127</v>
      </c>
      <c r="D77" s="50">
        <v>130207</v>
      </c>
      <c r="E77" s="51">
        <v>16616.400000000001</v>
      </c>
      <c r="F77" s="47">
        <f t="shared" si="2"/>
        <v>12.761525878024992</v>
      </c>
    </row>
    <row r="78" spans="2:6" ht="18.75" customHeight="1" x14ac:dyDescent="0.2">
      <c r="B78" s="61" t="s">
        <v>128</v>
      </c>
      <c r="C78" s="62" t="s">
        <v>129</v>
      </c>
      <c r="D78" s="50">
        <v>147680.9</v>
      </c>
      <c r="E78" s="51">
        <v>18940.599999999999</v>
      </c>
      <c r="F78" s="47">
        <f t="shared" si="2"/>
        <v>12.825355208425734</v>
      </c>
    </row>
    <row r="79" spans="2:6" ht="18.75" customHeight="1" x14ac:dyDescent="0.2">
      <c r="B79" s="61" t="s">
        <v>172</v>
      </c>
      <c r="C79" s="62" t="s">
        <v>181</v>
      </c>
      <c r="D79" s="50">
        <v>71670.3</v>
      </c>
      <c r="E79" s="51">
        <v>11666</v>
      </c>
      <c r="F79" s="47">
        <f t="shared" si="2"/>
        <v>16.277314312902277</v>
      </c>
    </row>
    <row r="80" spans="2:6" ht="21" customHeight="1" x14ac:dyDescent="0.2">
      <c r="B80" s="61" t="s">
        <v>130</v>
      </c>
      <c r="C80" s="62" t="s">
        <v>131</v>
      </c>
      <c r="D80" s="50">
        <v>6969</v>
      </c>
      <c r="E80" s="51">
        <v>216</v>
      </c>
      <c r="F80" s="47">
        <f t="shared" si="2"/>
        <v>3.0994403788204909</v>
      </c>
    </row>
    <row r="81" spans="2:6" ht="17.25" customHeight="1" x14ac:dyDescent="0.2">
      <c r="B81" s="61" t="s">
        <v>132</v>
      </c>
      <c r="C81" s="62" t="s">
        <v>133</v>
      </c>
      <c r="D81" s="50">
        <v>20568</v>
      </c>
      <c r="E81" s="51">
        <v>1792.3</v>
      </c>
      <c r="F81" s="47">
        <f t="shared" si="2"/>
        <v>8.7140217814080128</v>
      </c>
    </row>
    <row r="82" spans="2:6" ht="21" customHeight="1" x14ac:dyDescent="0.2">
      <c r="B82" s="40" t="s">
        <v>35</v>
      </c>
      <c r="C82" s="46" t="s">
        <v>182</v>
      </c>
      <c r="D82" s="42">
        <f>SUM(D83:D84)</f>
        <v>45044.800000000003</v>
      </c>
      <c r="E82" s="43">
        <f>SUM(E83:E84)</f>
        <v>6293.1</v>
      </c>
      <c r="F82" s="42">
        <f t="shared" si="2"/>
        <v>13.970758000923524</v>
      </c>
    </row>
    <row r="83" spans="2:6" ht="21" customHeight="1" x14ac:dyDescent="0.2">
      <c r="B83" s="61" t="s">
        <v>142</v>
      </c>
      <c r="C83" s="62" t="s">
        <v>183</v>
      </c>
      <c r="D83" s="47">
        <v>35587.800000000003</v>
      </c>
      <c r="E83" s="51">
        <v>4782.7</v>
      </c>
      <c r="F83" s="47">
        <f t="shared" si="2"/>
        <v>13.439156115297939</v>
      </c>
    </row>
    <row r="84" spans="2:6" ht="23.25" customHeight="1" x14ac:dyDescent="0.2">
      <c r="B84" s="61" t="s">
        <v>143</v>
      </c>
      <c r="C84" s="62" t="s">
        <v>184</v>
      </c>
      <c r="D84" s="47">
        <v>9457</v>
      </c>
      <c r="E84" s="51">
        <v>1510.4</v>
      </c>
      <c r="F84" s="47">
        <f t="shared" si="2"/>
        <v>15.971238236227133</v>
      </c>
    </row>
    <row r="85" spans="2:6" ht="21" customHeight="1" x14ac:dyDescent="0.2">
      <c r="B85" s="40" t="s">
        <v>122</v>
      </c>
      <c r="C85" s="46" t="s">
        <v>123</v>
      </c>
      <c r="D85" s="49">
        <f>SUM(D86)</f>
        <v>45</v>
      </c>
      <c r="E85" s="49">
        <f>SUM(E86)</f>
        <v>0</v>
      </c>
      <c r="F85" s="42">
        <f>E85*100/D85</f>
        <v>0</v>
      </c>
    </row>
    <row r="86" spans="2:6" ht="23.25" customHeight="1" x14ac:dyDescent="0.2">
      <c r="B86" s="61" t="s">
        <v>124</v>
      </c>
      <c r="C86" s="62" t="s">
        <v>125</v>
      </c>
      <c r="D86" s="50">
        <v>45</v>
      </c>
      <c r="E86" s="51">
        <v>0</v>
      </c>
      <c r="F86" s="47">
        <f t="shared" ref="F86:F99" si="3">E86*100/D86</f>
        <v>0</v>
      </c>
    </row>
    <row r="87" spans="2:6" ht="17.25" customHeight="1" x14ac:dyDescent="0.2">
      <c r="B87" s="40">
        <v>1000</v>
      </c>
      <c r="C87" s="46" t="s">
        <v>36</v>
      </c>
      <c r="D87" s="42">
        <f>SUM(D88:D92)</f>
        <v>50714.9</v>
      </c>
      <c r="E87" s="43">
        <f>SUM(E88:E92)</f>
        <v>4970.4000000000005</v>
      </c>
      <c r="F87" s="42">
        <f t="shared" si="3"/>
        <v>9.8006700200532784</v>
      </c>
    </row>
    <row r="88" spans="2:6" ht="17.25" customHeight="1" x14ac:dyDescent="0.2">
      <c r="B88" s="61" t="s">
        <v>144</v>
      </c>
      <c r="C88" s="62" t="s">
        <v>145</v>
      </c>
      <c r="D88" s="47">
        <v>333.8</v>
      </c>
      <c r="E88" s="51">
        <v>55.6</v>
      </c>
      <c r="F88" s="47">
        <f t="shared" si="3"/>
        <v>16.656680647094067</v>
      </c>
    </row>
    <row r="89" spans="2:6" ht="17.25" customHeight="1" x14ac:dyDescent="0.2">
      <c r="B89" s="61" t="s">
        <v>146</v>
      </c>
      <c r="C89" s="62" t="s">
        <v>147</v>
      </c>
      <c r="D89" s="47">
        <v>22678.2</v>
      </c>
      <c r="E89" s="51">
        <v>2789.4</v>
      </c>
      <c r="F89" s="47">
        <f t="shared" si="3"/>
        <v>12.299917982908696</v>
      </c>
    </row>
    <row r="90" spans="2:6" ht="17.25" customHeight="1" x14ac:dyDescent="0.2">
      <c r="B90" s="61" t="s">
        <v>148</v>
      </c>
      <c r="C90" s="62" t="s">
        <v>149</v>
      </c>
      <c r="D90" s="47">
        <v>8492.7000000000007</v>
      </c>
      <c r="E90" s="51">
        <v>911.9</v>
      </c>
      <c r="F90" s="47">
        <f t="shared" si="3"/>
        <v>10.737456874727707</v>
      </c>
    </row>
    <row r="91" spans="2:6" ht="17.25" customHeight="1" x14ac:dyDescent="0.2">
      <c r="B91" s="61" t="s">
        <v>150</v>
      </c>
      <c r="C91" s="62" t="s">
        <v>151</v>
      </c>
      <c r="D91" s="47">
        <v>11233.4</v>
      </c>
      <c r="E91" s="51">
        <v>250.8</v>
      </c>
      <c r="F91" s="47">
        <f t="shared" si="3"/>
        <v>2.2326276995388752</v>
      </c>
    </row>
    <row r="92" spans="2:6" ht="17.25" customHeight="1" x14ac:dyDescent="0.2">
      <c r="B92" s="61" t="s">
        <v>152</v>
      </c>
      <c r="C92" s="62" t="s">
        <v>153</v>
      </c>
      <c r="D92" s="47">
        <v>7976.8</v>
      </c>
      <c r="E92" s="51">
        <v>962.7</v>
      </c>
      <c r="F92" s="47">
        <f t="shared" si="3"/>
        <v>12.068749373182229</v>
      </c>
    </row>
    <row r="93" spans="2:6" ht="17.25" customHeight="1" x14ac:dyDescent="0.2">
      <c r="B93" s="40" t="s">
        <v>79</v>
      </c>
      <c r="C93" s="46" t="s">
        <v>80</v>
      </c>
      <c r="D93" s="43">
        <f>SUM(D94)</f>
        <v>10750</v>
      </c>
      <c r="E93" s="43">
        <f>SUM(E94)</f>
        <v>737</v>
      </c>
      <c r="F93" s="42">
        <f t="shared" si="3"/>
        <v>6.8558139534883722</v>
      </c>
    </row>
    <row r="94" spans="2:6" ht="17.25" customHeight="1" x14ac:dyDescent="0.2">
      <c r="B94" s="61" t="s">
        <v>154</v>
      </c>
      <c r="C94" s="62" t="s">
        <v>186</v>
      </c>
      <c r="D94" s="47">
        <v>10750</v>
      </c>
      <c r="E94" s="51">
        <v>737</v>
      </c>
      <c r="F94" s="47">
        <f t="shared" si="3"/>
        <v>6.8558139534883722</v>
      </c>
    </row>
    <row r="95" spans="2:6" ht="17.25" customHeight="1" x14ac:dyDescent="0.2">
      <c r="B95" s="40" t="s">
        <v>81</v>
      </c>
      <c r="C95" s="46" t="s">
        <v>82</v>
      </c>
      <c r="D95" s="43">
        <f>SUM(D96)</f>
        <v>1973.2</v>
      </c>
      <c r="E95" s="43">
        <f>SUM(E96)</f>
        <v>184.5</v>
      </c>
      <c r="F95" s="42">
        <f t="shared" si="3"/>
        <v>9.3502939387796467</v>
      </c>
    </row>
    <row r="96" spans="2:6" ht="20.25" customHeight="1" x14ac:dyDescent="0.2">
      <c r="B96" s="63" t="s">
        <v>155</v>
      </c>
      <c r="C96" s="64" t="s">
        <v>156</v>
      </c>
      <c r="D96" s="65">
        <v>1973.2</v>
      </c>
      <c r="E96" s="66">
        <v>184.5</v>
      </c>
      <c r="F96" s="47">
        <f t="shared" si="3"/>
        <v>9.3502939387796467</v>
      </c>
    </row>
    <row r="97" spans="1:7" ht="31.5" x14ac:dyDescent="0.2">
      <c r="B97" s="52" t="s">
        <v>83</v>
      </c>
      <c r="C97" s="53" t="s">
        <v>84</v>
      </c>
      <c r="D97" s="55">
        <f>SUM(D98)</f>
        <v>7050</v>
      </c>
      <c r="E97" s="55">
        <f>SUM(E98)</f>
        <v>1038.7</v>
      </c>
      <c r="F97" s="54">
        <f t="shared" si="3"/>
        <v>14.733333333333333</v>
      </c>
    </row>
    <row r="98" spans="1:7" ht="25.5" x14ac:dyDescent="0.2">
      <c r="B98" s="61" t="s">
        <v>157</v>
      </c>
      <c r="C98" s="62" t="s">
        <v>185</v>
      </c>
      <c r="D98" s="47">
        <v>7050</v>
      </c>
      <c r="E98" s="51">
        <v>1038.7</v>
      </c>
      <c r="F98" s="47">
        <f t="shared" si="3"/>
        <v>14.733333333333333</v>
      </c>
    </row>
    <row r="99" spans="1:7" ht="19.5" thickBot="1" x14ac:dyDescent="0.25">
      <c r="B99" s="56"/>
      <c r="C99" s="36" t="s">
        <v>161</v>
      </c>
      <c r="D99" s="57">
        <f>SUM(D57+D64+D67+D71+D76+D82+D87+D93+D95+D97+D85)</f>
        <v>751777.4</v>
      </c>
      <c r="E99" s="57">
        <f>SUM(E57+E64+E67+E71+E76+E82+E87+E93+E95+E97+E85)</f>
        <v>77825.7</v>
      </c>
      <c r="F99" s="58">
        <f t="shared" si="3"/>
        <v>10.352226603247184</v>
      </c>
    </row>
    <row r="100" spans="1:7" ht="16.5" customHeight="1" x14ac:dyDescent="0.2">
      <c r="B100" s="59"/>
      <c r="C100" s="34" t="s">
        <v>37</v>
      </c>
      <c r="D100" s="60">
        <f>SUM(D55-D99)</f>
        <v>-7337.0999999999767</v>
      </c>
      <c r="E100" s="60">
        <f>SUM(E55-E99)</f>
        <v>2550.0000000000146</v>
      </c>
      <c r="F100" s="39"/>
    </row>
    <row r="101" spans="1:7" ht="23.25" customHeight="1" x14ac:dyDescent="0.2">
      <c r="B101" s="83" t="s">
        <v>170</v>
      </c>
      <c r="C101" s="84"/>
      <c r="D101" s="84"/>
      <c r="E101" s="84"/>
      <c r="F101" s="84"/>
    </row>
    <row r="102" spans="1:7" ht="19.5" customHeight="1" x14ac:dyDescent="0.2">
      <c r="A102" s="70"/>
      <c r="B102" s="70"/>
      <c r="C102" s="70"/>
      <c r="D102" s="70"/>
      <c r="E102" s="70"/>
      <c r="F102" s="70"/>
      <c r="G102" s="70"/>
    </row>
    <row r="103" spans="1:7" ht="42.75" customHeight="1" x14ac:dyDescent="0.2">
      <c r="A103" s="4"/>
      <c r="B103" s="9"/>
      <c r="C103" s="10"/>
      <c r="D103" s="11"/>
      <c r="E103" s="15"/>
      <c r="F103" s="11"/>
    </row>
    <row r="104" spans="1:7" x14ac:dyDescent="0.2">
      <c r="A104" s="4"/>
      <c r="B104" s="9"/>
      <c r="C104" s="10"/>
      <c r="D104" s="11"/>
      <c r="E104" s="15"/>
      <c r="F104" s="11"/>
    </row>
    <row r="105" spans="1:7" x14ac:dyDescent="0.2">
      <c r="A105" s="4"/>
      <c r="B105" s="9"/>
      <c r="C105" s="10"/>
      <c r="D105" s="11"/>
      <c r="E105" s="15"/>
      <c r="F105" s="11"/>
    </row>
    <row r="106" spans="1:7" ht="15" x14ac:dyDescent="0.2">
      <c r="A106" s="4"/>
      <c r="B106" s="17"/>
      <c r="C106" s="17"/>
      <c r="D106" s="17"/>
      <c r="E106" s="17"/>
      <c r="F106" s="17"/>
    </row>
    <row r="107" spans="1:7" ht="15" x14ac:dyDescent="0.2">
      <c r="A107" s="4"/>
      <c r="B107" s="12"/>
      <c r="C107" s="13"/>
      <c r="D107" s="14"/>
      <c r="E107" s="16"/>
      <c r="F107" s="14"/>
      <c r="G107" s="14"/>
    </row>
    <row r="108" spans="1:7" x14ac:dyDescent="0.2">
      <c r="A108" s="4"/>
      <c r="B108" s="6"/>
      <c r="C108" s="6"/>
    </row>
    <row r="109" spans="1:7" x14ac:dyDescent="0.2">
      <c r="A109" s="4"/>
      <c r="C109" s="8"/>
    </row>
    <row r="110" spans="1:7" x14ac:dyDescent="0.2">
      <c r="A110" s="4"/>
    </row>
    <row r="111" spans="1:7" x14ac:dyDescent="0.2">
      <c r="A111" s="4"/>
    </row>
    <row r="113" spans="1:3" ht="18.75" customHeight="1" x14ac:dyDescent="0.2"/>
    <row r="114" spans="1:3" ht="25.5" customHeight="1" x14ac:dyDescent="0.2">
      <c r="A114" s="7"/>
    </row>
    <row r="116" spans="1:3" x14ac:dyDescent="0.2">
      <c r="C116" s="5"/>
    </row>
    <row r="117" spans="1:3" x14ac:dyDescent="0.2">
      <c r="C117" s="5"/>
    </row>
    <row r="118" spans="1:3" x14ac:dyDescent="0.2">
      <c r="C118" s="5"/>
    </row>
    <row r="119" spans="1:3" x14ac:dyDescent="0.2">
      <c r="C119" s="5"/>
    </row>
    <row r="120" spans="1:3" x14ac:dyDescent="0.2">
      <c r="C120" s="5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</sheetData>
  <mergeCells count="7">
    <mergeCell ref="A102:G102"/>
    <mergeCell ref="B2:F3"/>
    <mergeCell ref="B4:C5"/>
    <mergeCell ref="F4:F5"/>
    <mergeCell ref="D4:D5"/>
    <mergeCell ref="E4:E5"/>
    <mergeCell ref="B101:F10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"/>
  <sheetViews>
    <sheetView workbookViewId="0">
      <selection activeCell="Q19" sqref="Q19"/>
    </sheetView>
  </sheetViews>
  <sheetFormatPr defaultRowHeight="12.75" x14ac:dyDescent="0.2"/>
  <cols>
    <col min="14" max="14" width="11" customWidth="1"/>
  </cols>
  <sheetData>
    <row r="3" spans="2:14" x14ac:dyDescent="0.2">
      <c r="B3" s="85" t="s">
        <v>187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2:14" ht="50.25" customHeight="1" x14ac:dyDescent="0.2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2:14" ht="30.75" customHeight="1" x14ac:dyDescent="0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</sheetData>
  <mergeCells count="1">
    <mergeCell ref="B3:N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2017-03-09T03:48:25Z</cp:lastPrinted>
  <dcterms:created xsi:type="dcterms:W3CDTF">2005-02-24T04:25:28Z</dcterms:created>
  <dcterms:modified xsi:type="dcterms:W3CDTF">2017-03-09T05:02:37Z</dcterms:modified>
</cp:coreProperties>
</file>