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465" windowWidth="10860" windowHeight="5640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E99" i="1" l="1"/>
  <c r="D99" i="1"/>
  <c r="F31" i="1" l="1"/>
  <c r="F32" i="1"/>
  <c r="F33" i="1"/>
  <c r="F38" i="1"/>
  <c r="F44" i="1"/>
  <c r="E64" i="1"/>
  <c r="E11" i="1"/>
  <c r="E92" i="1" l="1"/>
  <c r="E84" i="1" l="1"/>
  <c r="E71" i="1"/>
  <c r="E56" i="1"/>
  <c r="E67" i="1"/>
  <c r="E76" i="1"/>
  <c r="E55" i="1" s="1"/>
  <c r="E81" i="1"/>
  <c r="E86" i="1"/>
  <c r="E97" i="1"/>
  <c r="D67" i="1"/>
  <c r="D55" i="1" s="1"/>
  <c r="D76" i="1"/>
  <c r="E47" i="1"/>
  <c r="E46" i="1" s="1"/>
  <c r="E45" i="1" s="1"/>
  <c r="E8" i="1"/>
  <c r="E16" i="1"/>
  <c r="E19" i="1"/>
  <c r="E22" i="1"/>
  <c r="E25" i="1"/>
  <c r="E30" i="1"/>
  <c r="E37" i="1"/>
  <c r="E42" i="1"/>
  <c r="F42" i="1" s="1"/>
  <c r="F94" i="1"/>
  <c r="F66" i="1"/>
  <c r="D92" i="1"/>
  <c r="D64" i="1"/>
  <c r="D47" i="1"/>
  <c r="D46" i="1" s="1"/>
  <c r="D16" i="1"/>
  <c r="D42" i="1"/>
  <c r="D8" i="1"/>
  <c r="D19" i="1"/>
  <c r="D22" i="1"/>
  <c r="D25" i="1"/>
  <c r="D30" i="1"/>
  <c r="D37" i="1"/>
  <c r="D35" i="1"/>
  <c r="D11" i="1"/>
  <c r="D7" i="1"/>
  <c r="E95" i="1"/>
  <c r="F95" i="1" s="1"/>
  <c r="D97" i="1"/>
  <c r="D56" i="1"/>
  <c r="D71" i="1"/>
  <c r="D81" i="1"/>
  <c r="D84" i="1"/>
  <c r="D86" i="1"/>
  <c r="F65" i="1"/>
  <c r="F98" i="1"/>
  <c r="F96" i="1"/>
  <c r="F93" i="1"/>
  <c r="F91" i="1"/>
  <c r="F90" i="1"/>
  <c r="F89" i="1"/>
  <c r="F88" i="1"/>
  <c r="F87" i="1"/>
  <c r="F83" i="1"/>
  <c r="F82" i="1"/>
  <c r="F63" i="1"/>
  <c r="F61" i="1"/>
  <c r="F60" i="1"/>
  <c r="F59" i="1"/>
  <c r="F58" i="1"/>
  <c r="F57" i="1"/>
  <c r="F80" i="1"/>
  <c r="F79" i="1"/>
  <c r="F78" i="1"/>
  <c r="F77" i="1"/>
  <c r="F85" i="1"/>
  <c r="F84" i="1"/>
  <c r="F40" i="1"/>
  <c r="F28" i="1"/>
  <c r="F27" i="1"/>
  <c r="F18" i="1"/>
  <c r="F14" i="1"/>
  <c r="E35" i="1"/>
  <c r="F75" i="1"/>
  <c r="F41" i="1"/>
  <c r="F39" i="1"/>
  <c r="F72" i="1"/>
  <c r="F52" i="1"/>
  <c r="F13" i="1"/>
  <c r="F73" i="1"/>
  <c r="F69" i="1"/>
  <c r="F49" i="1"/>
  <c r="F24" i="1"/>
  <c r="F97" i="1"/>
  <c r="F92" i="1"/>
  <c r="F70" i="1"/>
  <c r="F74" i="1"/>
  <c r="F86" i="1"/>
  <c r="F81" i="1"/>
  <c r="F71" i="1"/>
  <c r="F68" i="1"/>
  <c r="F67" i="1"/>
  <c r="F50" i="1"/>
  <c r="F48" i="1"/>
  <c r="F47" i="1"/>
  <c r="F25" i="1"/>
  <c r="F51" i="1"/>
  <c r="F76" i="1" l="1"/>
  <c r="F37" i="1"/>
  <c r="F56" i="1"/>
  <c r="E7" i="1"/>
  <c r="E6" i="1" s="1"/>
  <c r="D45" i="1"/>
  <c r="F45" i="1" s="1"/>
  <c r="F46" i="1"/>
  <c r="F99" i="1" l="1"/>
  <c r="F55" i="1"/>
  <c r="F7" i="1"/>
  <c r="D6" i="1"/>
  <c r="D54" i="1" s="1"/>
  <c r="D100" i="1" s="1"/>
  <c r="E54" i="1"/>
  <c r="F6" i="1"/>
  <c r="E100" i="1" l="1"/>
  <c r="F54" i="1"/>
</calcChain>
</file>

<file path=xl/sharedStrings.xml><?xml version="1.0" encoding="utf-8"?>
<sst xmlns="http://schemas.openxmlformats.org/spreadsheetml/2006/main" count="208" uniqueCount="189">
  <si>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</si>
  <si>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</si>
  <si>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</si>
  <si>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</si>
  <si>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</si>
  <si>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</si>
  <si>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</si>
  <si>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</si>
  <si>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</si>
  <si>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</si>
  <si>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</si>
  <si>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</si>
  <si>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</si>
  <si>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</si>
  <si>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</si>
  <si>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</si>
  <si>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</si>
  <si>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</si>
  <si>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</si>
  <si>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</si>
  <si>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</si>
  <si>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</si>
  <si>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</si>
  <si>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</si>
  <si>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</si>
  <si>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</si>
  <si>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</si>
  <si>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</si>
  <si>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</si>
  <si>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</si>
  <si>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</si>
  <si>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</si>
  <si>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</si>
  <si>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</si>
  <si>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</si>
  <si>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</si>
  <si>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</si>
  <si>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</si>
  <si>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Единый налог на вмененный доход для определенных видов деятельности 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</si>
  <si>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</si>
  <si>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</si>
  <si>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</si>
  <si>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</si>
  <si>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2 02 01000 00 0000 151</t>
  </si>
  <si>
    <t>2 02 02000 00 0000 151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</si>
  <si>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</si>
  <si>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</si>
  <si>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</si>
  <si>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</si>
  <si>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</si>
  <si>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</si>
  <si>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</si>
  <si>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>2 02 01001 00 0000 151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</si>
  <si>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</si>
  <si>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</si>
  <si>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</si>
  <si>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</si>
  <si>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</si>
  <si>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2 02 03000 00 0000 151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</si>
  <si>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</si>
  <si>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</si>
  <si>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</si>
  <si>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</si>
  <si>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</si>
  <si>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2 02 01003 00 0000 151</t>
  </si>
  <si>
    <t>0412</t>
  </si>
  <si>
    <t>Другие вопросы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</si>
  <si>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</si>
  <si>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</si>
  <si>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1 11 05000 00 0000 120</t>
  </si>
  <si>
    <t>1 11 07000 00 0000 120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</si>
  <si>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</si>
  <si>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</si>
  <si>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</si>
  <si>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</si>
  <si>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</si>
  <si>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</si>
  <si>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</si>
  <si>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</si>
  <si>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</si>
  <si>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</si>
  <si>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</si>
  <si>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</si>
  <si>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</si>
  <si>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</si>
  <si>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</si>
  <si>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2 19 04000 04 0000 151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</si>
  <si>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</si>
  <si>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</si>
  <si>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</si>
  <si>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1 08 07150 01 0000 110</t>
  </si>
  <si>
    <t>Государственная пошлина за выдачу разрешения на установку рекламной конструкции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</si>
  <si>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</si>
  <si>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</si>
  <si>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</si>
  <si>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</si>
  <si>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</si>
  <si>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</si>
  <si>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</si>
  <si>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</si>
  <si>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</si>
  <si>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</si>
  <si>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</si>
  <si>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</si>
  <si>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Дорожное хозяйство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</si>
  <si>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</si>
  <si>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</si>
  <si>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</si>
  <si>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</si>
  <si>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</si>
  <si>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</si>
  <si>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</si>
  <si>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</si>
  <si>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</si>
  <si>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</si>
  <si>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</si>
  <si>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</si>
  <si>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</si>
  <si>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</si>
  <si>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2 02 04000 00 0000 151</t>
  </si>
  <si>
    <t>Иные межбюджетные трансферты</t>
  </si>
  <si>
    <t>Другие вопросы в области ЖКХ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</si>
  <si>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</si>
  <si>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</si>
  <si>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Прочие доходы от использования имущества и прав, находящихся в государственной и муниципальной собственности (соцнайм)</t>
  </si>
  <si>
    <t>св.100</t>
  </si>
  <si>
    <t>Культура и туризм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</si>
  <si>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</si>
  <si>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</si>
  <si>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</si>
  <si>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</si>
  <si>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</si>
  <si>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</si>
  <si>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</si>
  <si>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</si>
  <si>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</si>
  <si>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</si>
  <si>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</si>
  <si>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</si>
  <si>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</si>
  <si>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Функционирование высшего должностного лица</t>
  </si>
  <si>
    <t>0103</t>
  </si>
  <si>
    <t>Функционирование законодательных органов власти</t>
  </si>
  <si>
    <t>0104</t>
  </si>
  <si>
    <t>Функционирование органов исполнительной власти</t>
  </si>
  <si>
    <t>0105</t>
  </si>
  <si>
    <t>Судебная система</t>
  </si>
  <si>
    <t>0106</t>
  </si>
  <si>
    <t>Обеспечение деятельности финнсовых, налоговых и таможенных органов и органов надзора</t>
  </si>
  <si>
    <t>0111</t>
  </si>
  <si>
    <t>Резервные фонды</t>
  </si>
  <si>
    <t>0113</t>
  </si>
  <si>
    <t>Другие общегосударственные вопросы</t>
  </si>
  <si>
    <t>0801</t>
  </si>
  <si>
    <t>0804</t>
  </si>
  <si>
    <t>Другие вопросы в области культуры и кинематографии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</si>
  <si>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</si>
  <si>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</si>
  <si>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</si>
  <si>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</si>
  <si>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</si>
  <si>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</si>
  <si>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</si>
  <si>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</si>
  <si>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</si>
  <si>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</si>
  <si>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</si>
  <si>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</si>
  <si>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</si>
  <si>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1304</t>
  </si>
  <si>
    <t>Обслуживание внутреннего государственного и муниципального долга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</si>
  <si>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</si>
  <si>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</si>
  <si>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</si>
  <si>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</si>
  <si>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ПРОЧИЕ НЕНАЛОГОВЫЕ ДОХОДЫ</t>
  </si>
  <si>
    <t>Невыясненные поступления</t>
  </si>
  <si>
    <t>Прочие неналоговые доходы</t>
  </si>
  <si>
    <t>1 17 00000 00 0000 000</t>
  </si>
  <si>
    <t>1 17 01000 00 0000 180</t>
  </si>
  <si>
    <t>1 17 05000 00 0000 180</t>
  </si>
  <si>
    <t>0314</t>
  </si>
  <si>
    <t>Другие вопросы в области национальной безопасности и правоохранительной деятельности</t>
  </si>
  <si>
    <t>1102</t>
  </si>
  <si>
    <t>Массовый спорт</t>
  </si>
  <si>
    <t>Руководитель финансового управления администрации города Енисейска                           Ш.Г.Исмагилов</t>
  </si>
  <si>
    <t>Текущее исполнение городского бюджета за 2016 год</t>
  </si>
  <si>
    <t>на 01.01.2017 г.</t>
  </si>
  <si>
    <r>
      <t xml:space="preserve">                                                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на 01.01.2017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</si>
</sst>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6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Courier New"/>
      <family val="3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89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49" fontId="8" fillId="0" borderId="0" xfId="0" applyNumberFormat="1" applyFont="1" applyBorder="1"/>
    <xf numFmtId="0" fontId="12" fillId="0" borderId="0" xfId="0" applyFont="1" applyBorder="1" applyAlignment="1">
      <alignment horizontal="left" wrapText="1"/>
    </xf>
    <xf numFmtId="0" fontId="8" fillId="0" borderId="0" xfId="0" applyFont="1" applyBorder="1"/>
    <xf numFmtId="49" fontId="13" fillId="0" borderId="0" xfId="0" applyNumberFormat="1" applyFont="1" applyBorder="1"/>
    <xf numFmtId="0" fontId="13" fillId="0" borderId="0" xfId="0" applyFont="1" applyAlignment="1">
      <alignment horizontal="center"/>
    </xf>
    <xf numFmtId="0" fontId="13" fillId="0" borderId="0" xfId="0" applyFont="1" applyBorder="1"/>
    <xf numFmtId="0" fontId="8" fillId="0" borderId="0" xfId="0" applyFont="1" applyFill="1" applyBorder="1"/>
    <xf numFmtId="0" fontId="13" fillId="0" borderId="0" xfId="0" applyFont="1" applyFill="1"/>
    <xf numFmtId="0" fontId="13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8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7" fillId="0" borderId="2" xfId="0" applyFont="1" applyBorder="1"/>
    <xf numFmtId="0" fontId="16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18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0" fontId="20" fillId="0" borderId="3" xfId="0" applyFont="1" applyBorder="1" applyAlignment="1">
      <alignment horizontal="center" vertical="top" wrapText="1"/>
    </xf>
    <xf numFmtId="164" fontId="20" fillId="0" borderId="3" xfId="0" applyNumberFormat="1" applyFont="1" applyBorder="1"/>
    <xf numFmtId="49" fontId="20" fillId="0" borderId="2" xfId="0" applyNumberFormat="1" applyFont="1" applyBorder="1" applyAlignment="1">
      <alignment horizontal="justify" vertical="top" wrapText="1"/>
    </xf>
    <xf numFmtId="0" fontId="21" fillId="0" borderId="2" xfId="0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2" xfId="0" applyNumberFormat="1" applyFont="1" applyFill="1" applyBorder="1"/>
    <xf numFmtId="49" fontId="22" fillId="0" borderId="2" xfId="0" applyNumberFormat="1" applyFont="1" applyBorder="1" applyAlignment="1">
      <alignment horizontal="justify" vertical="top" wrapText="1"/>
    </xf>
    <xf numFmtId="0" fontId="18" fillId="0" borderId="2" xfId="0" applyFont="1" applyBorder="1" applyAlignment="1">
      <alignment horizontal="justify" vertical="top" wrapText="1"/>
    </xf>
    <xf numFmtId="0" fontId="21" fillId="0" borderId="2" xfId="0" applyFont="1" applyBorder="1" applyAlignment="1">
      <alignment horizontal="left" vertical="top" wrapText="1"/>
    </xf>
    <xf numFmtId="164" fontId="18" fillId="0" borderId="2" xfId="0" applyNumberFormat="1" applyFont="1" applyBorder="1"/>
    <xf numFmtId="164" fontId="20" fillId="0" borderId="2" xfId="0" applyNumberFormat="1" applyFont="1" applyBorder="1" applyAlignment="1">
      <alignment horizontal="right"/>
    </xf>
    <xf numFmtId="164" fontId="20" fillId="2" borderId="2" xfId="0" applyNumberFormat="1" applyFont="1" applyFill="1" applyBorder="1"/>
    <xf numFmtId="164" fontId="18" fillId="2" borderId="2" xfId="0" applyNumberFormat="1" applyFont="1" applyFill="1" applyBorder="1"/>
    <xf numFmtId="164" fontId="18" fillId="0" borderId="2" xfId="0" applyNumberFormat="1" applyFont="1" applyFill="1" applyBorder="1"/>
    <xf numFmtId="49" fontId="20" fillId="0" borderId="7" xfId="0" applyNumberFormat="1" applyFont="1" applyBorder="1" applyAlignment="1">
      <alignment horizontal="justify" vertical="top" wrapText="1"/>
    </xf>
    <xf numFmtId="0" fontId="21" fillId="0" borderId="7" xfId="0" applyFont="1" applyBorder="1" applyAlignment="1">
      <alignment horizontal="left" vertical="top" wrapText="1"/>
    </xf>
    <xf numFmtId="164" fontId="20" fillId="0" borderId="7" xfId="0" applyNumberFormat="1" applyFont="1" applyBorder="1"/>
    <xf numFmtId="164" fontId="20" fillId="0" borderId="7" xfId="0" applyNumberFormat="1" applyFont="1" applyFill="1" applyBorder="1"/>
    <xf numFmtId="49" fontId="21" fillId="0" borderId="8" xfId="0" applyNumberFormat="1" applyFont="1" applyBorder="1" applyAlignment="1">
      <alignment horizontal="justify" vertical="top" wrapText="1"/>
    </xf>
    <xf numFmtId="164" fontId="20" fillId="0" borderId="6" xfId="0" applyNumberFormat="1" applyFont="1" applyBorder="1"/>
    <xf numFmtId="164" fontId="20" fillId="0" borderId="9" xfId="0" applyNumberFormat="1" applyFont="1" applyBorder="1"/>
    <xf numFmtId="49" fontId="21" fillId="0" borderId="3" xfId="0" applyNumberFormat="1" applyFont="1" applyBorder="1" applyAlignment="1">
      <alignment horizontal="justify" vertical="top" wrapText="1"/>
    </xf>
    <xf numFmtId="164" fontId="18" fillId="0" borderId="3" xfId="0" applyNumberFormat="1" applyFont="1" applyFill="1" applyBorder="1"/>
    <xf numFmtId="49" fontId="18" fillId="0" borderId="2" xfId="0" applyNumberFormat="1" applyFont="1" applyBorder="1" applyAlignment="1">
      <alignment horizontal="justify" vertical="top" wrapText="1"/>
    </xf>
    <xf numFmtId="0" fontId="18" fillId="0" borderId="2" xfId="0" applyFont="1" applyBorder="1" applyAlignment="1">
      <alignment horizontal="left" vertical="top" wrapText="1"/>
    </xf>
    <xf numFmtId="49" fontId="18" fillId="0" borderId="7" xfId="0" applyNumberFormat="1" applyFont="1" applyBorder="1" applyAlignment="1">
      <alignment horizontal="justify" vertical="top" wrapText="1"/>
    </xf>
    <xf numFmtId="0" fontId="18" fillId="0" borderId="7" xfId="0" applyFont="1" applyBorder="1" applyAlignment="1">
      <alignment horizontal="left" vertical="top" wrapText="1"/>
    </xf>
    <xf numFmtId="164" fontId="18" fillId="0" borderId="7" xfId="0" applyNumberFormat="1" applyFont="1" applyBorder="1"/>
    <xf numFmtId="164" fontId="18" fillId="0" borderId="7" xfId="0" applyNumberFormat="1" applyFont="1" applyFill="1" applyBorder="1"/>
    <xf numFmtId="164" fontId="24" fillId="0" borderId="2" xfId="0" applyNumberFormat="1" applyFont="1" applyBorder="1" applyAlignment="1">
      <alignment horizontal="right"/>
    </xf>
    <xf numFmtId="164" fontId="20" fillId="0" borderId="4" xfId="0" applyNumberFormat="1" applyFont="1" applyBorder="1"/>
    <xf numFmtId="164" fontId="20" fillId="0" borderId="10" xfId="0" applyNumberFormat="1" applyFont="1" applyBorder="1"/>
    <xf numFmtId="49" fontId="24" fillId="0" borderId="11" xfId="0" applyNumberFormat="1" applyFont="1" applyBorder="1" applyAlignment="1" applyProtection="1">
      <alignment horizontal="left" vertical="top" wrapText="1"/>
    </xf>
    <xf numFmtId="0" fontId="18" fillId="0" borderId="0" xfId="0" applyFont="1"/>
    <xf numFmtId="164" fontId="24" fillId="0" borderId="2" xfId="0" applyNumberFormat="1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justify" wrapText="1"/>
    </xf>
    <xf numFmtId="0" fontId="11" fillId="0" borderId="18" xfId="0" applyFont="1" applyBorder="1" applyAlignment="1"/>
    <xf numFmtId="0" fontId="25" fillId="0" borderId="0" xfId="0" applyFont="1" applyAlignment="1">
      <alignment horizontal="center" vertical="center" readingOrder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457544821040173"/>
          <c:y val="3.2590440142666141E-2"/>
          <c:w val="0.86990876927805383"/>
          <c:h val="0.88451164156363582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План, тыс.руб.</c:v>
          </c:tx>
          <c:spPr>
            <a:solidFill>
              <a:srgbClr val="0070C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Лист1!$B$2:$B$3</c:f>
              <c:numCache>
                <c:formatCode>#,##0.0</c:formatCode>
                <c:ptCount val="2"/>
                <c:pt idx="0">
                  <c:v>740814.4</c:v>
                </c:pt>
                <c:pt idx="1">
                  <c:v>746607.3</c:v>
                </c:pt>
              </c:numCache>
            </c:numRef>
          </c:val>
        </c:ser>
        <c:ser>
          <c:idx val="1"/>
          <c:order val="1"/>
          <c:tx>
            <c:v>Факт, тыс.руб.</c:v>
          </c:tx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Лист1!$C$2:$C$3</c:f>
              <c:numCache>
                <c:formatCode>#,##0.0</c:formatCode>
                <c:ptCount val="2"/>
                <c:pt idx="0">
                  <c:v>729801.9</c:v>
                </c:pt>
                <c:pt idx="1">
                  <c:v>735257.59999999998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485248"/>
        <c:axId val="150568960"/>
      </c:barChart>
      <c:catAx>
        <c:axId val="150485248"/>
        <c:scaling>
          <c:orientation val="minMax"/>
        </c:scaling>
        <c:delete val="0"/>
        <c:axPos val="b"/>
        <c:majorTickMark val="out"/>
        <c:minorTickMark val="none"/>
        <c:tickLblPos val="nextTo"/>
        <c:crossAx val="150568960"/>
        <c:crossesAt val="0"/>
        <c:auto val="1"/>
        <c:lblAlgn val="ctr"/>
        <c:lblOffset val="100"/>
        <c:noMultiLvlLbl val="0"/>
      </c:catAx>
      <c:valAx>
        <c:axId val="150568960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150485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401385455874095"/>
          <c:y val="5.433093640936449E-2"/>
          <c:w val="0.20699917513293525"/>
          <c:h val="0.1445053997831658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14</xdr:col>
      <xdr:colOff>554142</xdr:colOff>
      <xdr:row>38</xdr:row>
      <xdr:rowOff>38980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0.89172</cdr:x>
      <cdr:y>0.62069</cdr:y>
    </cdr:from>
    <cdr:to>
      <cdr:x>0.99719</cdr:x>
      <cdr:y>0.71724</cdr:y>
    </cdr:to>
    <cdr:sp macro="" textlink="">
      <cdr:nvSpPr>
        <cdr:cNvPr id="4" name="Овальная выноска 3"/>
        <cdr:cNvSpPr/>
      </cdr:nvSpPr>
      <cdr:spPr>
        <a:xfrm xmlns:a="http://schemas.openxmlformats.org/drawingml/2006/main">
          <a:off x="7560840" y="3240361"/>
          <a:ext cx="894308" cy="504056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98,2 %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0.4586</cdr:x>
      <cdr:y>0.62759</cdr:y>
    </cdr:from>
    <cdr:to>
      <cdr:x>0.569</cdr:x>
      <cdr:y>0.71724</cdr:y>
    </cdr:to>
    <cdr:sp macro="" textlink="">
      <cdr:nvSpPr>
        <cdr:cNvPr id="5" name="Овальная выноска 4"/>
        <cdr:cNvSpPr/>
      </cdr:nvSpPr>
      <cdr:spPr>
        <a:xfrm xmlns:a="http://schemas.openxmlformats.org/drawingml/2006/main">
          <a:off x="3888432" y="3276365"/>
          <a:ext cx="936104" cy="468051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98,5 %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_rels/themeOverrid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Изящная">
    <a:dk1>
      <a:sysClr val="windowText" lastClr="000000"/>
    </a:dk1>
    <a:lt1>
      <a:sysClr val="window" lastClr="FFFFFF"/>
    </a:lt1>
    <a:dk2>
      <a:srgbClr val="B13F9A"/>
    </a:dk2>
    <a:lt2>
      <a:srgbClr val="F4E7ED"/>
    </a:lt2>
    <a:accent1>
      <a:srgbClr val="B83D68"/>
    </a:accent1>
    <a:accent2>
      <a:srgbClr val="AC66BB"/>
    </a:accent2>
    <a:accent3>
      <a:srgbClr val="DE6C36"/>
    </a:accent3>
    <a:accent4>
      <a:srgbClr val="F9B639"/>
    </a:accent4>
    <a:accent5>
      <a:srgbClr val="CF6DA4"/>
    </a:accent5>
    <a:accent6>
      <a:srgbClr val="FA8D3D"/>
    </a:accent6>
    <a:hlink>
      <a:srgbClr val="FFDE66"/>
    </a:hlink>
    <a:folHlink>
      <a:srgbClr val="D490C5"/>
    </a:folHlink>
  </a:clrScheme>
  <a:fontScheme name="Трек">
    <a:majorFont>
      <a:latin typeface="Franklin Gothic Medium"/>
      <a:ea typeface=""/>
      <a:cs typeface=""/>
      <a:font script="Jpan" typeface="HG創英角ｺﾞｼｯｸUB"/>
      <a:font script="Hang" typeface="돋움"/>
      <a:font script="Hans" typeface="隶书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Franklin Gothic Book"/>
      <a:ea typeface=""/>
      <a:cs typeface=""/>
      <a:font script="Jpan" typeface="HGｺﾞｼｯｸE"/>
      <a:font script="Hang" typeface="돋움"/>
      <a:font script="Hans" typeface="华文楷体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inorFont>
  </a:fontScheme>
  <a:fmtScheme name="Трек">
    <a:fillStyleLst>
      <a:solidFill>
        <a:schemeClr val="phClr"/>
      </a:solidFill>
      <a:gradFill rotWithShape="1">
        <a:gsLst>
          <a:gs pos="0">
            <a:schemeClr val="phClr">
              <a:tint val="30000"/>
              <a:satMod val="250000"/>
            </a:schemeClr>
          </a:gs>
          <a:gs pos="72000">
            <a:schemeClr val="phClr">
              <a:tint val="75000"/>
              <a:satMod val="210000"/>
            </a:schemeClr>
          </a:gs>
          <a:gs pos="100000">
            <a:schemeClr val="phClr">
              <a:tint val="85000"/>
              <a:satMod val="210000"/>
            </a:schemeClr>
          </a:gs>
        </a:gsLst>
        <a:lin ang="5400000" scaled="1"/>
      </a:gradFill>
      <a:gradFill rotWithShape="1">
        <a:gsLst>
          <a:gs pos="0">
            <a:schemeClr val="phClr">
              <a:tint val="75000"/>
              <a:shade val="85000"/>
              <a:satMod val="230000"/>
            </a:schemeClr>
          </a:gs>
          <a:gs pos="25000">
            <a:schemeClr val="phClr">
              <a:tint val="90000"/>
              <a:shade val="70000"/>
              <a:satMod val="220000"/>
            </a:schemeClr>
          </a:gs>
          <a:gs pos="50000">
            <a:schemeClr val="phClr">
              <a:tint val="90000"/>
              <a:shade val="58000"/>
              <a:satMod val="225000"/>
            </a:schemeClr>
          </a:gs>
          <a:gs pos="65000">
            <a:schemeClr val="phClr">
              <a:tint val="90000"/>
              <a:shade val="58000"/>
              <a:satMod val="225000"/>
            </a:schemeClr>
          </a:gs>
          <a:gs pos="80000">
            <a:schemeClr val="phClr">
              <a:tint val="90000"/>
              <a:shade val="69000"/>
              <a:satMod val="220000"/>
            </a:schemeClr>
          </a:gs>
          <a:gs pos="100000">
            <a:schemeClr val="phClr">
              <a:tint val="77000"/>
              <a:shade val="80000"/>
              <a:satMod val="230000"/>
            </a:schemeClr>
          </a:gs>
        </a:gsLst>
        <a:lin ang="5400000" scaled="1"/>
      </a:gradFill>
    </a:fillStyleLst>
    <a:lnStyleLst>
      <a:ln w="10000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rthographicFront">
            <a:rot lat="0" lon="0" rev="0"/>
          </a:camera>
          <a:lightRig rig="threePt" dir="tl">
            <a:rot lat="0" lon="0" rev="0"/>
          </a:lightRig>
        </a:scene3d>
        <a:sp3d prstMaterial="metal">
          <a:bevelT w="10000" h="10000"/>
        </a:sp3d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bliqueTopLeft" fov="600000">
            <a:rot lat="0" lon="0" rev="0"/>
          </a:camera>
          <a:lightRig rig="balanced" dir="t">
            <a:rot lat="0" lon="0" rev="19200000"/>
          </a:lightRig>
        </a:scene3d>
        <a:sp3d contourW="12700" prstMaterial="matte">
          <a:bevelT w="60000" h="50800"/>
          <a:contourClr>
            <a:schemeClr val="phClr">
              <a:shade val="60000"/>
              <a:satMod val="110000"/>
            </a:schemeClr>
          </a:contourClr>
        </a:sp3d>
      </a:effectStyle>
    </a:effectStyleLst>
    <a:bg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shade val="90000"/>
              <a:satMod val="150000"/>
            </a:schemeClr>
            <a:schemeClr val="phClr">
              <a:tint val="88000"/>
              <a:satMod val="105000"/>
            </a:schemeClr>
          </a:duotone>
        </a:blip>
        <a:tile tx="0" ty="0" sx="95000" sy="95000" flip="none" algn="t"/>
      </a:blipFill>
      <a:blipFill>
        <a:blip xmlns:r="http://schemas.openxmlformats.org/officeDocument/2006/relationships" r:embed="rId2">
          <a:duotone>
            <a:schemeClr val="phClr">
              <a:shade val="30000"/>
              <a:satMod val="455000"/>
            </a:schemeClr>
            <a:schemeClr val="phClr">
              <a:tint val="95000"/>
              <a:satMod val="120000"/>
            </a:schemeClr>
          </a:duotone>
        </a:blip>
        <a:stretch>
          <a:fillRect/>
        </a:stretch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abSelected="1" view="pageBreakPreview" zoomScaleNormal="75" workbookViewId="0">
      <selection activeCell="B4" sqref="B4:C5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ht="1.5" customHeight="1" x14ac:dyDescent="0.2">
      <c r="F1" s="1"/>
    </row>
    <row r="2" spans="1:6" x14ac:dyDescent="0.2">
      <c r="B2" s="74" t="s">
        <v>188</v>
      </c>
      <c r="C2" s="75"/>
      <c r="D2" s="75"/>
      <c r="E2" s="75"/>
      <c r="F2" s="75"/>
    </row>
    <row r="3" spans="1:6" ht="21.75" customHeight="1" thickBot="1" x14ac:dyDescent="0.25">
      <c r="B3" s="75"/>
      <c r="C3" s="75"/>
      <c r="D3" s="75"/>
      <c r="E3" s="75"/>
      <c r="F3" s="75"/>
    </row>
    <row r="4" spans="1:6" ht="12.75" customHeight="1" x14ac:dyDescent="0.2">
      <c r="A4" s="2"/>
      <c r="B4" s="76" t="s">
        <v>0</v>
      </c>
      <c r="C4" s="77"/>
      <c r="D4" s="82" t="s">
        <v>1</v>
      </c>
      <c r="E4" s="84" t="s">
        <v>2</v>
      </c>
      <c r="F4" s="80" t="s">
        <v>3</v>
      </c>
    </row>
    <row r="5" spans="1:6" ht="13.5" thickBot="1" x14ac:dyDescent="0.25">
      <c r="A5" s="2"/>
      <c r="B5" s="78"/>
      <c r="C5" s="79"/>
      <c r="D5" s="83"/>
      <c r="E5" s="85"/>
      <c r="F5" s="81"/>
    </row>
    <row r="6" spans="1:6" ht="19.5" customHeight="1" x14ac:dyDescent="0.2">
      <c r="B6" s="31"/>
      <c r="C6" s="32" t="s">
        <v>5</v>
      </c>
      <c r="D6" s="39">
        <f>SUM(D7+D45)</f>
        <v>740814.4</v>
      </c>
      <c r="E6" s="39">
        <f>SUM(E7+E45)</f>
        <v>729801.90000000014</v>
      </c>
      <c r="F6" s="39">
        <f t="shared" ref="F6:F28" si="0">E6*100/D6</f>
        <v>98.513460321505647</v>
      </c>
    </row>
    <row r="7" spans="1:6" ht="14.25" customHeight="1" x14ac:dyDescent="0.2">
      <c r="B7" s="19" t="s">
        <v>4</v>
      </c>
      <c r="C7" s="21" t="s">
        <v>57</v>
      </c>
      <c r="D7" s="42">
        <f>SUM(D8+D16+D19+D22+D25+D30+D37+D40+D41+D35+D11+D42)</f>
        <v>164203.49999999997</v>
      </c>
      <c r="E7" s="42">
        <f>SUM(E8+E16+E19+E22+E25+E30+E37+E40+E41+E35+E11+E42)</f>
        <v>163250.20000000001</v>
      </c>
      <c r="F7" s="42">
        <f t="shared" si="0"/>
        <v>99.419439902316356</v>
      </c>
    </row>
    <row r="8" spans="1:6" ht="15.75" customHeight="1" x14ac:dyDescent="0.2">
      <c r="B8" s="19" t="s">
        <v>45</v>
      </c>
      <c r="C8" s="22" t="s">
        <v>89</v>
      </c>
      <c r="D8" s="43">
        <f>SUM(D9+D10)</f>
        <v>97836.599999999991</v>
      </c>
      <c r="E8" s="43">
        <f>SUM(E9+E10)</f>
        <v>98400.6</v>
      </c>
      <c r="F8" s="67" t="s">
        <v>125</v>
      </c>
    </row>
    <row r="9" spans="1:6" ht="14.25" customHeight="1" x14ac:dyDescent="0.2">
      <c r="B9" s="19" t="s">
        <v>6</v>
      </c>
      <c r="C9" s="23" t="s">
        <v>7</v>
      </c>
      <c r="D9" s="51">
        <v>131.19999999999999</v>
      </c>
      <c r="E9" s="51">
        <v>-392.5</v>
      </c>
      <c r="F9" s="72"/>
    </row>
    <row r="10" spans="1:6" ht="17.25" customHeight="1" x14ac:dyDescent="0.2">
      <c r="B10" s="19" t="s">
        <v>8</v>
      </c>
      <c r="C10" s="23" t="s">
        <v>9</v>
      </c>
      <c r="D10" s="51">
        <v>97705.4</v>
      </c>
      <c r="E10" s="51">
        <v>98793.1</v>
      </c>
      <c r="F10" s="67" t="s">
        <v>125</v>
      </c>
    </row>
    <row r="11" spans="1:6" ht="29.25" customHeight="1" x14ac:dyDescent="0.2">
      <c r="B11" s="19" t="s">
        <v>116</v>
      </c>
      <c r="C11" s="22" t="s">
        <v>106</v>
      </c>
      <c r="D11" s="43">
        <f>SUM(D12:D15)</f>
        <v>711.9</v>
      </c>
      <c r="E11" s="43">
        <f>SUM(E12:E15)</f>
        <v>747.5</v>
      </c>
      <c r="F11" s="67" t="s">
        <v>125</v>
      </c>
    </row>
    <row r="12" spans="1:6" ht="54.75" customHeight="1" x14ac:dyDescent="0.2">
      <c r="B12" s="35" t="s">
        <v>111</v>
      </c>
      <c r="C12" s="23" t="s">
        <v>107</v>
      </c>
      <c r="D12" s="51">
        <v>227.2</v>
      </c>
      <c r="E12" s="51">
        <v>255.5</v>
      </c>
      <c r="F12" s="67" t="s">
        <v>125</v>
      </c>
    </row>
    <row r="13" spans="1:6" ht="43.5" customHeight="1" x14ac:dyDescent="0.2">
      <c r="B13" s="35" t="s">
        <v>112</v>
      </c>
      <c r="C13" s="23" t="s">
        <v>108</v>
      </c>
      <c r="D13" s="51">
        <v>4.8</v>
      </c>
      <c r="E13" s="51">
        <v>3.9</v>
      </c>
      <c r="F13" s="47">
        <f t="shared" si="0"/>
        <v>81.25</v>
      </c>
    </row>
    <row r="14" spans="1:6" ht="69.75" customHeight="1" x14ac:dyDescent="0.2">
      <c r="B14" s="35" t="s">
        <v>113</v>
      </c>
      <c r="C14" s="23" t="s">
        <v>109</v>
      </c>
      <c r="D14" s="51">
        <v>526.1</v>
      </c>
      <c r="E14" s="51">
        <v>525.9</v>
      </c>
      <c r="F14" s="47">
        <f t="shared" si="0"/>
        <v>99.961984413609571</v>
      </c>
    </row>
    <row r="15" spans="1:6" ht="67.5" customHeight="1" x14ac:dyDescent="0.2">
      <c r="B15" s="35" t="s">
        <v>114</v>
      </c>
      <c r="C15" s="23" t="s">
        <v>110</v>
      </c>
      <c r="D15" s="51">
        <v>-46.2</v>
      </c>
      <c r="E15" s="51">
        <v>-37.799999999999997</v>
      </c>
      <c r="F15" s="47"/>
    </row>
    <row r="16" spans="1:6" ht="17.25" customHeight="1" x14ac:dyDescent="0.2">
      <c r="B16" s="20" t="s">
        <v>115</v>
      </c>
      <c r="C16" s="24" t="s">
        <v>40</v>
      </c>
      <c r="D16" s="43">
        <f>SUM(D17+D18)</f>
        <v>14815</v>
      </c>
      <c r="E16" s="43">
        <f>SUM(E17+E18)</f>
        <v>15105.5</v>
      </c>
      <c r="F16" s="67" t="s">
        <v>125</v>
      </c>
    </row>
    <row r="17" spans="1:6" ht="26.25" customHeight="1" x14ac:dyDescent="0.2">
      <c r="B17" s="19" t="s">
        <v>53</v>
      </c>
      <c r="C17" s="23" t="s">
        <v>38</v>
      </c>
      <c r="D17" s="51">
        <v>14445</v>
      </c>
      <c r="E17" s="51">
        <v>14827.2</v>
      </c>
      <c r="F17" s="67" t="s">
        <v>125</v>
      </c>
    </row>
    <row r="18" spans="1:6" ht="38.25" customHeight="1" x14ac:dyDescent="0.2">
      <c r="B18" s="19" t="s">
        <v>117</v>
      </c>
      <c r="C18" s="23" t="s">
        <v>118</v>
      </c>
      <c r="D18" s="51">
        <v>370</v>
      </c>
      <c r="E18" s="51">
        <v>278.3</v>
      </c>
      <c r="F18" s="47">
        <f t="shared" si="0"/>
        <v>75.21621621621621</v>
      </c>
    </row>
    <row r="19" spans="1:6" x14ac:dyDescent="0.2">
      <c r="B19" s="19" t="s">
        <v>10</v>
      </c>
      <c r="C19" s="24" t="s">
        <v>11</v>
      </c>
      <c r="D19" s="43">
        <f>SUM(D20+D21)</f>
        <v>5519</v>
      </c>
      <c r="E19" s="43">
        <f>SUM(E20+E21)</f>
        <v>5821.1</v>
      </c>
      <c r="F19" s="67" t="s">
        <v>125</v>
      </c>
    </row>
    <row r="20" spans="1:6" x14ac:dyDescent="0.2">
      <c r="B20" s="19" t="s">
        <v>54</v>
      </c>
      <c r="C20" s="23" t="s">
        <v>12</v>
      </c>
      <c r="D20" s="51">
        <v>2544</v>
      </c>
      <c r="E20" s="51">
        <v>2741.5</v>
      </c>
      <c r="F20" s="67" t="s">
        <v>125</v>
      </c>
    </row>
    <row r="21" spans="1:6" ht="15.75" customHeight="1" x14ac:dyDescent="0.2">
      <c r="B21" s="19" t="s">
        <v>51</v>
      </c>
      <c r="C21" s="23" t="s">
        <v>39</v>
      </c>
      <c r="D21" s="51">
        <v>2975</v>
      </c>
      <c r="E21" s="51">
        <v>3079.6</v>
      </c>
      <c r="F21" s="67" t="s">
        <v>125</v>
      </c>
    </row>
    <row r="22" spans="1:6" ht="16.5" customHeight="1" x14ac:dyDescent="0.2">
      <c r="B22" s="19" t="s">
        <v>13</v>
      </c>
      <c r="C22" s="24" t="s">
        <v>14</v>
      </c>
      <c r="D22" s="43">
        <f>SUM(D23:D24)</f>
        <v>6110</v>
      </c>
      <c r="E22" s="43">
        <f>SUM(E23:E24)</f>
        <v>6140.6</v>
      </c>
      <c r="F22" s="67" t="s">
        <v>125</v>
      </c>
    </row>
    <row r="23" spans="1:6" ht="27.75" customHeight="1" x14ac:dyDescent="0.2">
      <c r="B23" s="25" t="s">
        <v>75</v>
      </c>
      <c r="C23" s="26" t="s">
        <v>74</v>
      </c>
      <c r="D23" s="51">
        <v>6080</v>
      </c>
      <c r="E23" s="51">
        <v>6115.6</v>
      </c>
      <c r="F23" s="67" t="s">
        <v>125</v>
      </c>
    </row>
    <row r="24" spans="1:6" ht="29.25" customHeight="1" x14ac:dyDescent="0.2">
      <c r="B24" s="25" t="s">
        <v>90</v>
      </c>
      <c r="C24" s="26" t="s">
        <v>91</v>
      </c>
      <c r="D24" s="51">
        <v>30</v>
      </c>
      <c r="E24" s="51">
        <v>25</v>
      </c>
      <c r="F24" s="47">
        <f t="shared" si="0"/>
        <v>83.333333333333329</v>
      </c>
    </row>
    <row r="25" spans="1:6" ht="42.75" customHeight="1" x14ac:dyDescent="0.2">
      <c r="B25" s="19" t="s">
        <v>15</v>
      </c>
      <c r="C25" s="24" t="s">
        <v>16</v>
      </c>
      <c r="D25" s="43">
        <f>SUM(D26+D28+D29+D27)</f>
        <v>10100.9</v>
      </c>
      <c r="E25" s="43">
        <f>SUM(E26+E28+E29+E27)</f>
        <v>9808.1</v>
      </c>
      <c r="F25" s="42">
        <f t="shared" ref="F25:F42" si="1">E25*100/D25</f>
        <v>97.101248403607599</v>
      </c>
    </row>
    <row r="26" spans="1:6" ht="30" customHeight="1" x14ac:dyDescent="0.2">
      <c r="B26" s="19" t="s">
        <v>69</v>
      </c>
      <c r="C26" s="27" t="s">
        <v>123</v>
      </c>
      <c r="D26" s="51">
        <v>4365</v>
      </c>
      <c r="E26" s="51">
        <v>4475.8</v>
      </c>
      <c r="F26" s="67" t="s">
        <v>125</v>
      </c>
    </row>
    <row r="27" spans="1:6" ht="28.5" customHeight="1" x14ac:dyDescent="0.2">
      <c r="B27" s="19" t="s">
        <v>69</v>
      </c>
      <c r="C27" s="27" t="s">
        <v>122</v>
      </c>
      <c r="D27" s="51">
        <v>2062</v>
      </c>
      <c r="E27" s="51">
        <v>2061.4</v>
      </c>
      <c r="F27" s="47">
        <f t="shared" si="0"/>
        <v>99.970902036857424</v>
      </c>
    </row>
    <row r="28" spans="1:6" ht="30.75" customHeight="1" x14ac:dyDescent="0.2">
      <c r="B28" s="19" t="s">
        <v>70</v>
      </c>
      <c r="C28" s="27" t="s">
        <v>68</v>
      </c>
      <c r="D28" s="51">
        <v>1193.9000000000001</v>
      </c>
      <c r="E28" s="51">
        <v>747.8</v>
      </c>
      <c r="F28" s="47">
        <f t="shared" si="0"/>
        <v>62.635061562944962</v>
      </c>
    </row>
    <row r="29" spans="1:6" ht="42" customHeight="1" x14ac:dyDescent="0.2">
      <c r="B29" s="19" t="s">
        <v>71</v>
      </c>
      <c r="C29" s="27" t="s">
        <v>124</v>
      </c>
      <c r="D29" s="51">
        <v>2480</v>
      </c>
      <c r="E29" s="51">
        <v>2523.1</v>
      </c>
      <c r="F29" s="67" t="s">
        <v>125</v>
      </c>
    </row>
    <row r="30" spans="1:6" ht="25.5" x14ac:dyDescent="0.2">
      <c r="A30" s="3"/>
      <c r="B30" s="28" t="s">
        <v>46</v>
      </c>
      <c r="C30" s="24" t="s">
        <v>73</v>
      </c>
      <c r="D30" s="43">
        <f>SUM(D31:D34)</f>
        <v>2123.5</v>
      </c>
      <c r="E30" s="43">
        <f>SUM(E31:E34)</f>
        <v>2139.5</v>
      </c>
      <c r="F30" s="67" t="s">
        <v>125</v>
      </c>
    </row>
    <row r="31" spans="1:6" ht="25.5" x14ac:dyDescent="0.2">
      <c r="A31" s="3"/>
      <c r="B31" s="28" t="s">
        <v>92</v>
      </c>
      <c r="C31" s="26" t="s">
        <v>93</v>
      </c>
      <c r="D31" s="51">
        <v>838.5</v>
      </c>
      <c r="E31" s="51">
        <v>818.1</v>
      </c>
      <c r="F31" s="47">
        <f t="shared" si="1"/>
        <v>97.567084078711986</v>
      </c>
    </row>
    <row r="32" spans="1:6" ht="29.25" customHeight="1" x14ac:dyDescent="0.2">
      <c r="A32" s="3"/>
      <c r="B32" s="28" t="s">
        <v>94</v>
      </c>
      <c r="C32" s="26" t="s">
        <v>95</v>
      </c>
      <c r="D32" s="51">
        <v>109</v>
      </c>
      <c r="E32" s="51">
        <v>101.5</v>
      </c>
      <c r="F32" s="47">
        <f t="shared" si="1"/>
        <v>93.11926605504587</v>
      </c>
    </row>
    <row r="33" spans="1:7" ht="21" customHeight="1" x14ac:dyDescent="0.2">
      <c r="A33" s="3"/>
      <c r="B33" s="28" t="s">
        <v>96</v>
      </c>
      <c r="C33" s="26" t="s">
        <v>97</v>
      </c>
      <c r="D33" s="51">
        <v>25</v>
      </c>
      <c r="E33" s="51">
        <v>24.8</v>
      </c>
      <c r="F33" s="47">
        <f t="shared" si="1"/>
        <v>99.2</v>
      </c>
    </row>
    <row r="34" spans="1:7" ht="19.5" customHeight="1" x14ac:dyDescent="0.2">
      <c r="B34" s="19" t="s">
        <v>98</v>
      </c>
      <c r="C34" s="26" t="s">
        <v>99</v>
      </c>
      <c r="D34" s="47">
        <v>1151</v>
      </c>
      <c r="E34" s="51">
        <v>1195.0999999999999</v>
      </c>
      <c r="F34" s="67" t="s">
        <v>125</v>
      </c>
    </row>
    <row r="35" spans="1:7" ht="29.25" customHeight="1" x14ac:dyDescent="0.2">
      <c r="B35" s="19" t="s">
        <v>72</v>
      </c>
      <c r="C35" s="22" t="s">
        <v>102</v>
      </c>
      <c r="D35" s="43">
        <f>SUM(D36:D36)</f>
        <v>3</v>
      </c>
      <c r="E35" s="43">
        <f>SUM(E36:E36)</f>
        <v>9.3000000000000007</v>
      </c>
      <c r="F35" s="67" t="s">
        <v>125</v>
      </c>
    </row>
    <row r="36" spans="1:7" ht="28.5" customHeight="1" x14ac:dyDescent="0.2">
      <c r="B36" s="19" t="s">
        <v>100</v>
      </c>
      <c r="C36" s="23" t="s">
        <v>101</v>
      </c>
      <c r="D36" s="47">
        <v>3</v>
      </c>
      <c r="E36" s="51">
        <v>9.3000000000000007</v>
      </c>
      <c r="F36" s="67" t="s">
        <v>125</v>
      </c>
    </row>
    <row r="37" spans="1:7" ht="28.5" customHeight="1" x14ac:dyDescent="0.2">
      <c r="B37" s="19" t="s">
        <v>55</v>
      </c>
      <c r="C37" s="22" t="s">
        <v>88</v>
      </c>
      <c r="D37" s="42">
        <f>SUM(D38:D39)</f>
        <v>13729.8</v>
      </c>
      <c r="E37" s="42">
        <f>SUM(E38:E39)</f>
        <v>11992</v>
      </c>
      <c r="F37" s="42">
        <f t="shared" si="1"/>
        <v>87.342860056228062</v>
      </c>
    </row>
    <row r="38" spans="1:7" ht="15.75" customHeight="1" x14ac:dyDescent="0.2">
      <c r="B38" s="19" t="s">
        <v>78</v>
      </c>
      <c r="C38" s="26" t="s">
        <v>76</v>
      </c>
      <c r="D38" s="47">
        <v>11479.8</v>
      </c>
      <c r="E38" s="51">
        <v>9987.6</v>
      </c>
      <c r="F38" s="47">
        <f t="shared" si="1"/>
        <v>87.001515705848533</v>
      </c>
    </row>
    <row r="39" spans="1:7" ht="17.25" customHeight="1" x14ac:dyDescent="0.2">
      <c r="B39" s="19" t="s">
        <v>79</v>
      </c>
      <c r="C39" s="26" t="s">
        <v>77</v>
      </c>
      <c r="D39" s="47">
        <v>2250</v>
      </c>
      <c r="E39" s="51">
        <v>2004.4</v>
      </c>
      <c r="F39" s="47">
        <f t="shared" si="1"/>
        <v>89.084444444444443</v>
      </c>
    </row>
    <row r="40" spans="1:7" ht="15" customHeight="1" x14ac:dyDescent="0.2">
      <c r="B40" s="19" t="s">
        <v>49</v>
      </c>
      <c r="C40" s="24" t="s">
        <v>50</v>
      </c>
      <c r="D40" s="42">
        <v>29</v>
      </c>
      <c r="E40" s="43">
        <v>23.7</v>
      </c>
      <c r="F40" s="42">
        <f t="shared" si="1"/>
        <v>81.724137931034477</v>
      </c>
    </row>
    <row r="41" spans="1:7" ht="15" customHeight="1" x14ac:dyDescent="0.2">
      <c r="A41" s="3"/>
      <c r="B41" s="19" t="s">
        <v>47</v>
      </c>
      <c r="C41" s="24" t="s">
        <v>48</v>
      </c>
      <c r="D41" s="42">
        <v>1574.8</v>
      </c>
      <c r="E41" s="43">
        <v>1431.4</v>
      </c>
      <c r="F41" s="42">
        <f t="shared" si="1"/>
        <v>90.894081788163575</v>
      </c>
    </row>
    <row r="42" spans="1:7" ht="15" customHeight="1" x14ac:dyDescent="0.2">
      <c r="A42" s="3"/>
      <c r="B42" s="19" t="s">
        <v>178</v>
      </c>
      <c r="C42" s="24" t="s">
        <v>175</v>
      </c>
      <c r="D42" s="42">
        <f>SUM(D43:D44)</f>
        <v>11650</v>
      </c>
      <c r="E42" s="42">
        <f>SUM(E43:E44)</f>
        <v>11630.9</v>
      </c>
      <c r="F42" s="42">
        <f t="shared" si="1"/>
        <v>99.836051502145921</v>
      </c>
    </row>
    <row r="43" spans="1:7" ht="15" customHeight="1" x14ac:dyDescent="0.2">
      <c r="A43" s="3"/>
      <c r="B43" s="19" t="s">
        <v>179</v>
      </c>
      <c r="C43" s="26" t="s">
        <v>176</v>
      </c>
      <c r="D43" s="47">
        <v>0</v>
      </c>
      <c r="E43" s="51">
        <v>0</v>
      </c>
      <c r="F43" s="47"/>
    </row>
    <row r="44" spans="1:7" ht="15" customHeight="1" x14ac:dyDescent="0.2">
      <c r="A44" s="3"/>
      <c r="B44" s="19" t="s">
        <v>180</v>
      </c>
      <c r="C44" s="26" t="s">
        <v>177</v>
      </c>
      <c r="D44" s="47">
        <v>11650</v>
      </c>
      <c r="E44" s="51">
        <v>11630.9</v>
      </c>
      <c r="F44" s="47">
        <f t="shared" ref="F44" si="2">E44*100/D44</f>
        <v>99.836051502145921</v>
      </c>
    </row>
    <row r="45" spans="1:7" ht="18.75" customHeight="1" x14ac:dyDescent="0.25">
      <c r="B45" s="19"/>
      <c r="C45" s="29" t="s">
        <v>41</v>
      </c>
      <c r="D45" s="42">
        <f>SUM(D46+D53)</f>
        <v>576610.9</v>
      </c>
      <c r="E45" s="42">
        <f>SUM(E46+E53)</f>
        <v>566551.70000000007</v>
      </c>
      <c r="F45" s="42">
        <f t="shared" ref="F45:F52" si="3">E45*100/D45</f>
        <v>98.255461351840566</v>
      </c>
    </row>
    <row r="46" spans="1:7" ht="33" customHeight="1" x14ac:dyDescent="0.2">
      <c r="B46" s="19" t="s">
        <v>17</v>
      </c>
      <c r="C46" s="30" t="s">
        <v>67</v>
      </c>
      <c r="D46" s="42">
        <f>SUM(D47+D50+D51+D52)</f>
        <v>592960</v>
      </c>
      <c r="E46" s="42">
        <f>SUM(E47+E50+E51+E52)</f>
        <v>582900.80000000005</v>
      </c>
      <c r="F46" s="42">
        <f t="shared" si="3"/>
        <v>98.303561791689162</v>
      </c>
    </row>
    <row r="47" spans="1:7" ht="27.75" customHeight="1" x14ac:dyDescent="0.2">
      <c r="B47" s="19" t="s">
        <v>43</v>
      </c>
      <c r="C47" s="23" t="s">
        <v>18</v>
      </c>
      <c r="D47" s="47">
        <f>D48+D49</f>
        <v>166703.20000000001</v>
      </c>
      <c r="E47" s="47">
        <f>E48+E49</f>
        <v>166703.20000000001</v>
      </c>
      <c r="F47" s="47">
        <f t="shared" si="3"/>
        <v>100</v>
      </c>
      <c r="G47" s="3"/>
    </row>
    <row r="48" spans="1:7" ht="16.5" customHeight="1" x14ac:dyDescent="0.2">
      <c r="B48" s="19" t="s">
        <v>52</v>
      </c>
      <c r="C48" s="23" t="s">
        <v>56</v>
      </c>
      <c r="D48" s="47">
        <v>136519.70000000001</v>
      </c>
      <c r="E48" s="51">
        <v>136519.70000000001</v>
      </c>
      <c r="F48" s="47">
        <f t="shared" si="3"/>
        <v>100</v>
      </c>
      <c r="G48" s="3"/>
    </row>
    <row r="49" spans="2:7" ht="27.75" customHeight="1" x14ac:dyDescent="0.2">
      <c r="B49" s="19" t="s">
        <v>64</v>
      </c>
      <c r="C49" s="23" t="s">
        <v>63</v>
      </c>
      <c r="D49" s="47">
        <v>30183.5</v>
      </c>
      <c r="E49" s="51">
        <v>30183.5</v>
      </c>
      <c r="F49" s="47">
        <f t="shared" si="3"/>
        <v>100</v>
      </c>
      <c r="G49" s="3"/>
    </row>
    <row r="50" spans="2:7" ht="24.75" customHeight="1" x14ac:dyDescent="0.2">
      <c r="B50" s="19" t="s">
        <v>44</v>
      </c>
      <c r="C50" s="27" t="s">
        <v>59</v>
      </c>
      <c r="D50" s="50">
        <v>106560.1</v>
      </c>
      <c r="E50" s="51">
        <v>104747.8</v>
      </c>
      <c r="F50" s="47">
        <f t="shared" si="3"/>
        <v>98.299269614048782</v>
      </c>
      <c r="G50" s="3"/>
    </row>
    <row r="51" spans="2:7" ht="24.75" customHeight="1" x14ac:dyDescent="0.2">
      <c r="B51" s="19" t="s">
        <v>58</v>
      </c>
      <c r="C51" s="27" t="s">
        <v>60</v>
      </c>
      <c r="D51" s="50">
        <v>314034.2</v>
      </c>
      <c r="E51" s="51">
        <v>305787.3</v>
      </c>
      <c r="F51" s="47">
        <f t="shared" si="3"/>
        <v>97.373884755227294</v>
      </c>
      <c r="G51" s="3"/>
    </row>
    <row r="52" spans="2:7" ht="16.5" customHeight="1" x14ac:dyDescent="0.2">
      <c r="B52" s="19" t="s">
        <v>119</v>
      </c>
      <c r="C52" s="27" t="s">
        <v>120</v>
      </c>
      <c r="D52" s="50">
        <v>5662.5</v>
      </c>
      <c r="E52" s="51">
        <v>5662.5</v>
      </c>
      <c r="F52" s="47">
        <f t="shared" si="3"/>
        <v>100</v>
      </c>
      <c r="G52" s="3"/>
    </row>
    <row r="53" spans="2:7" ht="20.25" customHeight="1" thickBot="1" x14ac:dyDescent="0.25">
      <c r="B53" s="19" t="s">
        <v>86</v>
      </c>
      <c r="C53" s="27" t="s">
        <v>87</v>
      </c>
      <c r="D53" s="51">
        <v>-16349.1</v>
      </c>
      <c r="E53" s="51">
        <v>-16349.1</v>
      </c>
      <c r="F53" s="47"/>
      <c r="G53" s="3"/>
    </row>
    <row r="54" spans="2:7" ht="18" customHeight="1" thickBot="1" x14ac:dyDescent="0.25">
      <c r="B54" s="18"/>
      <c r="C54" s="33" t="s">
        <v>42</v>
      </c>
      <c r="D54" s="68">
        <f>SUM(D6)</f>
        <v>740814.4</v>
      </c>
      <c r="E54" s="68">
        <f>SUM(E6)</f>
        <v>729801.90000000014</v>
      </c>
      <c r="F54" s="69">
        <f t="shared" ref="F54:F67" si="4">E54*100/D54</f>
        <v>98.513460321505647</v>
      </c>
    </row>
    <row r="55" spans="2:7" ht="17.25" customHeight="1" x14ac:dyDescent="0.2">
      <c r="B55" s="37"/>
      <c r="C55" s="38" t="s">
        <v>19</v>
      </c>
      <c r="D55" s="39">
        <f>SUM(D56+D64+D67+D71+D76+D81+D84+D86+D92+D95+D97)</f>
        <v>748607.29999999993</v>
      </c>
      <c r="E55" s="39">
        <f>SUM(E56+E64+E67+E71+E76+E81+E84+E86+E92+E95+E97)</f>
        <v>735257.59999999998</v>
      </c>
      <c r="F55" s="39">
        <f t="shared" si="4"/>
        <v>98.216728583865006</v>
      </c>
    </row>
    <row r="56" spans="2:7" ht="16.5" customHeight="1" x14ac:dyDescent="0.2">
      <c r="B56" s="40" t="s">
        <v>20</v>
      </c>
      <c r="C56" s="41" t="s">
        <v>21</v>
      </c>
      <c r="D56" s="42">
        <f>SUM(D57:D63)</f>
        <v>66272.800000000003</v>
      </c>
      <c r="E56" s="43">
        <f>SUM(E57:E63)</f>
        <v>65810.899999999994</v>
      </c>
      <c r="F56" s="42">
        <f t="shared" si="4"/>
        <v>99.303032314916507</v>
      </c>
    </row>
    <row r="57" spans="2:7" ht="21.75" customHeight="1" x14ac:dyDescent="0.2">
      <c r="B57" s="44" t="s">
        <v>139</v>
      </c>
      <c r="C57" s="45" t="s">
        <v>140</v>
      </c>
      <c r="D57" s="47">
        <v>1133</v>
      </c>
      <c r="E57" s="51">
        <v>1133</v>
      </c>
      <c r="F57" s="47">
        <f t="shared" si="4"/>
        <v>100</v>
      </c>
    </row>
    <row r="58" spans="2:7" ht="21" customHeight="1" x14ac:dyDescent="0.2">
      <c r="B58" s="44" t="s">
        <v>141</v>
      </c>
      <c r="C58" s="45" t="s">
        <v>142</v>
      </c>
      <c r="D58" s="47">
        <v>4332.8</v>
      </c>
      <c r="E58" s="51">
        <v>4330.3999999999996</v>
      </c>
      <c r="F58" s="47">
        <f t="shared" si="4"/>
        <v>99.944608567208249</v>
      </c>
    </row>
    <row r="59" spans="2:7" ht="20.25" customHeight="1" x14ac:dyDescent="0.2">
      <c r="B59" s="44" t="s">
        <v>143</v>
      </c>
      <c r="C59" s="45" t="s">
        <v>144</v>
      </c>
      <c r="D59" s="47">
        <v>27352</v>
      </c>
      <c r="E59" s="51">
        <v>27255</v>
      </c>
      <c r="F59" s="47">
        <f t="shared" si="4"/>
        <v>99.645364141561856</v>
      </c>
    </row>
    <row r="60" spans="2:7" ht="18.75" customHeight="1" x14ac:dyDescent="0.2">
      <c r="B60" s="44" t="s">
        <v>145</v>
      </c>
      <c r="C60" s="45" t="s">
        <v>146</v>
      </c>
      <c r="D60" s="47">
        <v>2.5</v>
      </c>
      <c r="E60" s="51">
        <v>0</v>
      </c>
      <c r="F60" s="47">
        <f t="shared" si="4"/>
        <v>0</v>
      </c>
    </row>
    <row r="61" spans="2:7" ht="31.5" customHeight="1" x14ac:dyDescent="0.2">
      <c r="B61" s="44" t="s">
        <v>147</v>
      </c>
      <c r="C61" s="45" t="s">
        <v>148</v>
      </c>
      <c r="D61" s="47">
        <v>10302.299999999999</v>
      </c>
      <c r="E61" s="51">
        <v>10170.4</v>
      </c>
      <c r="F61" s="47">
        <f t="shared" si="4"/>
        <v>98.719703367209277</v>
      </c>
    </row>
    <row r="62" spans="2:7" ht="16.5" customHeight="1" x14ac:dyDescent="0.2">
      <c r="B62" s="44" t="s">
        <v>149</v>
      </c>
      <c r="C62" s="45" t="s">
        <v>150</v>
      </c>
      <c r="D62" s="47">
        <v>0</v>
      </c>
      <c r="E62" s="51">
        <v>0</v>
      </c>
      <c r="F62" s="47"/>
    </row>
    <row r="63" spans="2:7" ht="16.5" customHeight="1" x14ac:dyDescent="0.2">
      <c r="B63" s="44" t="s">
        <v>151</v>
      </c>
      <c r="C63" s="45" t="s">
        <v>152</v>
      </c>
      <c r="D63" s="47">
        <v>23150.2</v>
      </c>
      <c r="E63" s="51">
        <v>22922.1</v>
      </c>
      <c r="F63" s="47">
        <f t="shared" si="4"/>
        <v>99.014695337405286</v>
      </c>
    </row>
    <row r="64" spans="2:7" ht="32.25" customHeight="1" x14ac:dyDescent="0.2">
      <c r="B64" s="40" t="s">
        <v>22</v>
      </c>
      <c r="C64" s="46" t="s">
        <v>23</v>
      </c>
      <c r="D64" s="42">
        <f>SUM(D65:D66)</f>
        <v>129</v>
      </c>
      <c r="E64" s="42">
        <f>SUM(E65:E66)</f>
        <v>129</v>
      </c>
      <c r="F64" s="42">
        <v>0</v>
      </c>
    </row>
    <row r="65" spans="2:6" ht="33.75" customHeight="1" x14ac:dyDescent="0.2">
      <c r="B65" s="61" t="s">
        <v>171</v>
      </c>
      <c r="C65" s="62" t="s">
        <v>172</v>
      </c>
      <c r="D65" s="47">
        <v>99</v>
      </c>
      <c r="E65" s="51">
        <v>99</v>
      </c>
      <c r="F65" s="47">
        <f>E65*100/D65</f>
        <v>100</v>
      </c>
    </row>
    <row r="66" spans="2:6" ht="33.75" customHeight="1" x14ac:dyDescent="0.2">
      <c r="B66" s="61" t="s">
        <v>181</v>
      </c>
      <c r="C66" s="70" t="s">
        <v>182</v>
      </c>
      <c r="D66" s="47">
        <v>30</v>
      </c>
      <c r="E66" s="51">
        <v>30</v>
      </c>
      <c r="F66" s="47">
        <f>E66*100/D66</f>
        <v>100</v>
      </c>
    </row>
    <row r="67" spans="2:6" ht="15" customHeight="1" x14ac:dyDescent="0.2">
      <c r="B67" s="40" t="s">
        <v>24</v>
      </c>
      <c r="C67" s="46" t="s">
        <v>173</v>
      </c>
      <c r="D67" s="42">
        <f>SUM(D68:D70)</f>
        <v>64951.3</v>
      </c>
      <c r="E67" s="42">
        <f>SUM(E68:E70)</f>
        <v>63041.700000000004</v>
      </c>
      <c r="F67" s="42">
        <f t="shared" si="4"/>
        <v>97.059951071033211</v>
      </c>
    </row>
    <row r="68" spans="2:6" ht="16.5" customHeight="1" x14ac:dyDescent="0.2">
      <c r="B68" s="61" t="s">
        <v>25</v>
      </c>
      <c r="C68" s="62" t="s">
        <v>26</v>
      </c>
      <c r="D68" s="47">
        <v>22355.9</v>
      </c>
      <c r="E68" s="51">
        <v>22355.9</v>
      </c>
      <c r="F68" s="47">
        <f>E68*100/D68</f>
        <v>100</v>
      </c>
    </row>
    <row r="69" spans="2:6" ht="16.5" customHeight="1" x14ac:dyDescent="0.2">
      <c r="B69" s="61" t="s">
        <v>103</v>
      </c>
      <c r="C69" s="62" t="s">
        <v>104</v>
      </c>
      <c r="D69" s="47">
        <v>24486.9</v>
      </c>
      <c r="E69" s="51">
        <v>22872.9</v>
      </c>
      <c r="F69" s="47">
        <f>E69*100/D69</f>
        <v>93.408720581208726</v>
      </c>
    </row>
    <row r="70" spans="2:6" ht="17.25" customHeight="1" x14ac:dyDescent="0.2">
      <c r="B70" s="61" t="s">
        <v>65</v>
      </c>
      <c r="C70" s="62" t="s">
        <v>66</v>
      </c>
      <c r="D70" s="47">
        <v>18108.5</v>
      </c>
      <c r="E70" s="51">
        <v>17812.900000000001</v>
      </c>
      <c r="F70" s="47">
        <f>E70*100/D70</f>
        <v>98.36761741723501</v>
      </c>
    </row>
    <row r="71" spans="2:6" ht="16.5" customHeight="1" x14ac:dyDescent="0.2">
      <c r="B71" s="40" t="s">
        <v>27</v>
      </c>
      <c r="C71" s="46" t="s">
        <v>28</v>
      </c>
      <c r="D71" s="48">
        <f>SUM(D72:D75)</f>
        <v>115006.3</v>
      </c>
      <c r="E71" s="48">
        <f>SUM(E72:E75)</f>
        <v>111613.9</v>
      </c>
      <c r="F71" s="42">
        <f>E71*100/D71</f>
        <v>97.050248551601086</v>
      </c>
    </row>
    <row r="72" spans="2:6" ht="18" customHeight="1" x14ac:dyDescent="0.2">
      <c r="B72" s="61" t="s">
        <v>29</v>
      </c>
      <c r="C72" s="62" t="s">
        <v>30</v>
      </c>
      <c r="D72" s="47">
        <v>2994.2</v>
      </c>
      <c r="E72" s="51">
        <v>2994.2</v>
      </c>
      <c r="F72" s="47">
        <f t="shared" ref="F72:F83" si="5">E72*100/D72</f>
        <v>100</v>
      </c>
    </row>
    <row r="73" spans="2:6" ht="15" customHeight="1" x14ac:dyDescent="0.2">
      <c r="B73" s="61" t="s">
        <v>31</v>
      </c>
      <c r="C73" s="62" t="s">
        <v>32</v>
      </c>
      <c r="D73" s="50">
        <v>87420.5</v>
      </c>
      <c r="E73" s="51">
        <v>84061.3</v>
      </c>
      <c r="F73" s="47">
        <f t="shared" si="5"/>
        <v>96.157423030067321</v>
      </c>
    </row>
    <row r="74" spans="2:6" ht="15" customHeight="1" x14ac:dyDescent="0.2">
      <c r="B74" s="61" t="s">
        <v>61</v>
      </c>
      <c r="C74" s="62" t="s">
        <v>62</v>
      </c>
      <c r="D74" s="50">
        <v>7531.6</v>
      </c>
      <c r="E74" s="51">
        <v>7499.4</v>
      </c>
      <c r="F74" s="47">
        <f t="shared" si="5"/>
        <v>99.572468001487067</v>
      </c>
    </row>
    <row r="75" spans="2:6" ht="15" customHeight="1" x14ac:dyDescent="0.2">
      <c r="B75" s="61" t="s">
        <v>105</v>
      </c>
      <c r="C75" s="62" t="s">
        <v>121</v>
      </c>
      <c r="D75" s="50">
        <v>17060</v>
      </c>
      <c r="E75" s="51">
        <v>17059</v>
      </c>
      <c r="F75" s="47">
        <f t="shared" si="5"/>
        <v>99.994138335287218</v>
      </c>
    </row>
    <row r="76" spans="2:6" ht="18.75" customHeight="1" x14ac:dyDescent="0.2">
      <c r="B76" s="40" t="s">
        <v>33</v>
      </c>
      <c r="C76" s="46" t="s">
        <v>34</v>
      </c>
      <c r="D76" s="49">
        <f>SUM(D77:D80)</f>
        <v>389259.3</v>
      </c>
      <c r="E76" s="49">
        <f>SUM(E77:E80)</f>
        <v>383289.69999999995</v>
      </c>
      <c r="F76" s="42">
        <f t="shared" si="5"/>
        <v>98.466420712363188</v>
      </c>
    </row>
    <row r="77" spans="2:6" ht="18.75" customHeight="1" x14ac:dyDescent="0.2">
      <c r="B77" s="61" t="s">
        <v>131</v>
      </c>
      <c r="C77" s="62" t="s">
        <v>132</v>
      </c>
      <c r="D77" s="50">
        <v>134704.6</v>
      </c>
      <c r="E77" s="51">
        <v>133262.20000000001</v>
      </c>
      <c r="F77" s="47">
        <f t="shared" si="5"/>
        <v>98.929212513900794</v>
      </c>
    </row>
    <row r="78" spans="2:6" ht="18.75" customHeight="1" x14ac:dyDescent="0.2">
      <c r="B78" s="61" t="s">
        <v>133</v>
      </c>
      <c r="C78" s="62" t="s">
        <v>134</v>
      </c>
      <c r="D78" s="50">
        <v>227525.8</v>
      </c>
      <c r="E78" s="51">
        <v>223013.9</v>
      </c>
      <c r="F78" s="47">
        <f t="shared" si="5"/>
        <v>98.016972141181355</v>
      </c>
    </row>
    <row r="79" spans="2:6" ht="21" customHeight="1" x14ac:dyDescent="0.2">
      <c r="B79" s="61" t="s">
        <v>135</v>
      </c>
      <c r="C79" s="62" t="s">
        <v>136</v>
      </c>
      <c r="D79" s="50">
        <v>6545.1</v>
      </c>
      <c r="E79" s="51">
        <v>6542</v>
      </c>
      <c r="F79" s="47">
        <f t="shared" si="5"/>
        <v>99.952636323356401</v>
      </c>
    </row>
    <row r="80" spans="2:6" ht="17.25" customHeight="1" x14ac:dyDescent="0.2">
      <c r="B80" s="61" t="s">
        <v>137</v>
      </c>
      <c r="C80" s="62" t="s">
        <v>138</v>
      </c>
      <c r="D80" s="50">
        <v>20483.8</v>
      </c>
      <c r="E80" s="51">
        <v>20471.599999999999</v>
      </c>
      <c r="F80" s="47">
        <f t="shared" si="5"/>
        <v>99.940440738534832</v>
      </c>
    </row>
    <row r="81" spans="2:6" ht="21" customHeight="1" x14ac:dyDescent="0.2">
      <c r="B81" s="40" t="s">
        <v>35</v>
      </c>
      <c r="C81" s="46" t="s">
        <v>126</v>
      </c>
      <c r="D81" s="42">
        <f>SUM(D82:D83)</f>
        <v>43826.2</v>
      </c>
      <c r="E81" s="43">
        <f>SUM(E82:E83)</f>
        <v>43799</v>
      </c>
      <c r="F81" s="42">
        <f t="shared" si="5"/>
        <v>99.937936668020512</v>
      </c>
    </row>
    <row r="82" spans="2:6" ht="21" customHeight="1" x14ac:dyDescent="0.2">
      <c r="B82" s="61" t="s">
        <v>153</v>
      </c>
      <c r="C82" s="62" t="s">
        <v>126</v>
      </c>
      <c r="D82" s="47">
        <v>34889.199999999997</v>
      </c>
      <c r="E82" s="51">
        <v>34885.9</v>
      </c>
      <c r="F82" s="47">
        <f t="shared" si="5"/>
        <v>99.990541485617328</v>
      </c>
    </row>
    <row r="83" spans="2:6" ht="23.25" customHeight="1" x14ac:dyDescent="0.2">
      <c r="B83" s="61" t="s">
        <v>154</v>
      </c>
      <c r="C83" s="62" t="s">
        <v>155</v>
      </c>
      <c r="D83" s="47">
        <v>8937</v>
      </c>
      <c r="E83" s="51">
        <v>8913.1</v>
      </c>
      <c r="F83" s="47">
        <f t="shared" si="5"/>
        <v>99.732572451605691</v>
      </c>
    </row>
    <row r="84" spans="2:6" ht="21" customHeight="1" x14ac:dyDescent="0.2">
      <c r="B84" s="40" t="s">
        <v>127</v>
      </c>
      <c r="C84" s="46" t="s">
        <v>128</v>
      </c>
      <c r="D84" s="49">
        <f>SUM(D85)</f>
        <v>45</v>
      </c>
      <c r="E84" s="49">
        <f>SUM(E85)</f>
        <v>44.8</v>
      </c>
      <c r="F84" s="42">
        <f>E84*100/D84</f>
        <v>99.555555555555557</v>
      </c>
    </row>
    <row r="85" spans="2:6" ht="23.25" customHeight="1" x14ac:dyDescent="0.2">
      <c r="B85" s="61" t="s">
        <v>129</v>
      </c>
      <c r="C85" s="62" t="s">
        <v>130</v>
      </c>
      <c r="D85" s="50">
        <v>45</v>
      </c>
      <c r="E85" s="51">
        <v>44.8</v>
      </c>
      <c r="F85" s="47">
        <f t="shared" ref="F85:F99" si="6">E85*100/D85</f>
        <v>99.555555555555557</v>
      </c>
    </row>
    <row r="86" spans="2:6" ht="17.25" customHeight="1" x14ac:dyDescent="0.2">
      <c r="B86" s="40">
        <v>1000</v>
      </c>
      <c r="C86" s="46" t="s">
        <v>36</v>
      </c>
      <c r="D86" s="42">
        <f>SUM(D87:D91)</f>
        <v>52293.299999999996</v>
      </c>
      <c r="E86" s="43">
        <f>SUM(E87:E91)</f>
        <v>50705.9</v>
      </c>
      <c r="F86" s="42">
        <f t="shared" si="6"/>
        <v>96.964429477581263</v>
      </c>
    </row>
    <row r="87" spans="2:6" ht="17.25" customHeight="1" x14ac:dyDescent="0.2">
      <c r="B87" s="61" t="s">
        <v>156</v>
      </c>
      <c r="C87" s="62" t="s">
        <v>157</v>
      </c>
      <c r="D87" s="47">
        <v>343.2</v>
      </c>
      <c r="E87" s="51">
        <v>343.2</v>
      </c>
      <c r="F87" s="47">
        <f t="shared" si="6"/>
        <v>100</v>
      </c>
    </row>
    <row r="88" spans="2:6" ht="17.25" customHeight="1" x14ac:dyDescent="0.2">
      <c r="B88" s="61" t="s">
        <v>158</v>
      </c>
      <c r="C88" s="62" t="s">
        <v>159</v>
      </c>
      <c r="D88" s="47">
        <v>22998.799999999999</v>
      </c>
      <c r="E88" s="51">
        <v>22579.5</v>
      </c>
      <c r="F88" s="47">
        <f t="shared" si="6"/>
        <v>98.176861401464421</v>
      </c>
    </row>
    <row r="89" spans="2:6" ht="17.25" customHeight="1" x14ac:dyDescent="0.2">
      <c r="B89" s="61" t="s">
        <v>160</v>
      </c>
      <c r="C89" s="62" t="s">
        <v>161</v>
      </c>
      <c r="D89" s="47">
        <v>12928.1</v>
      </c>
      <c r="E89" s="51">
        <v>12548.2</v>
      </c>
      <c r="F89" s="47">
        <f t="shared" si="6"/>
        <v>97.061439809407418</v>
      </c>
    </row>
    <row r="90" spans="2:6" ht="17.25" customHeight="1" x14ac:dyDescent="0.2">
      <c r="B90" s="61" t="s">
        <v>162</v>
      </c>
      <c r="C90" s="62" t="s">
        <v>163</v>
      </c>
      <c r="D90" s="47">
        <v>8340.1</v>
      </c>
      <c r="E90" s="51">
        <v>7574.6</v>
      </c>
      <c r="F90" s="47">
        <f t="shared" si="6"/>
        <v>90.821452980180084</v>
      </c>
    </row>
    <row r="91" spans="2:6" ht="17.25" customHeight="1" x14ac:dyDescent="0.2">
      <c r="B91" s="61" t="s">
        <v>164</v>
      </c>
      <c r="C91" s="62" t="s">
        <v>165</v>
      </c>
      <c r="D91" s="47">
        <v>7683.1</v>
      </c>
      <c r="E91" s="51">
        <v>7660.4</v>
      </c>
      <c r="F91" s="47">
        <f t="shared" si="6"/>
        <v>99.704546341971337</v>
      </c>
    </row>
    <row r="92" spans="2:6" ht="17.25" customHeight="1" x14ac:dyDescent="0.2">
      <c r="B92" s="40" t="s">
        <v>80</v>
      </c>
      <c r="C92" s="46" t="s">
        <v>81</v>
      </c>
      <c r="D92" s="43">
        <f>SUM(D93+D94)</f>
        <v>7229.1</v>
      </c>
      <c r="E92" s="43">
        <f>SUM(E93+E94)</f>
        <v>7229.1</v>
      </c>
      <c r="F92" s="42">
        <f t="shared" si="6"/>
        <v>100</v>
      </c>
    </row>
    <row r="93" spans="2:6" ht="17.25" customHeight="1" x14ac:dyDescent="0.2">
      <c r="B93" s="61" t="s">
        <v>166</v>
      </c>
      <c r="C93" s="62" t="s">
        <v>81</v>
      </c>
      <c r="D93" s="47">
        <v>5033</v>
      </c>
      <c r="E93" s="51">
        <v>5033</v>
      </c>
      <c r="F93" s="47">
        <f t="shared" si="6"/>
        <v>100</v>
      </c>
    </row>
    <row r="94" spans="2:6" ht="17.25" customHeight="1" x14ac:dyDescent="0.2">
      <c r="B94" s="61" t="s">
        <v>183</v>
      </c>
      <c r="C94" s="71" t="s">
        <v>184</v>
      </c>
      <c r="D94" s="47">
        <v>2196.1</v>
      </c>
      <c r="E94" s="51">
        <v>2196.1</v>
      </c>
      <c r="F94" s="47">
        <f t="shared" si="6"/>
        <v>100</v>
      </c>
    </row>
    <row r="95" spans="2:6" ht="17.25" customHeight="1" x14ac:dyDescent="0.2">
      <c r="B95" s="40" t="s">
        <v>82</v>
      </c>
      <c r="C95" s="46" t="s">
        <v>83</v>
      </c>
      <c r="D95" s="42">
        <v>1475</v>
      </c>
      <c r="E95" s="43">
        <f>SUM(E96)</f>
        <v>1475</v>
      </c>
      <c r="F95" s="42">
        <f t="shared" si="6"/>
        <v>100</v>
      </c>
    </row>
    <row r="96" spans="2:6" ht="20.25" customHeight="1" x14ac:dyDescent="0.2">
      <c r="B96" s="63" t="s">
        <v>167</v>
      </c>
      <c r="C96" s="64" t="s">
        <v>168</v>
      </c>
      <c r="D96" s="65">
        <v>1475</v>
      </c>
      <c r="E96" s="66">
        <v>1475</v>
      </c>
      <c r="F96" s="47">
        <f t="shared" si="6"/>
        <v>100</v>
      </c>
    </row>
    <row r="97" spans="1:7" ht="31.5" x14ac:dyDescent="0.2">
      <c r="B97" s="52" t="s">
        <v>84</v>
      </c>
      <c r="C97" s="53" t="s">
        <v>85</v>
      </c>
      <c r="D97" s="55">
        <f>SUM(D98)</f>
        <v>8120</v>
      </c>
      <c r="E97" s="55">
        <f>SUM(E98)</f>
        <v>8118.6</v>
      </c>
      <c r="F97" s="54">
        <f t="shared" si="6"/>
        <v>99.982758620689651</v>
      </c>
    </row>
    <row r="98" spans="1:7" ht="25.5" x14ac:dyDescent="0.2">
      <c r="B98" s="61" t="s">
        <v>169</v>
      </c>
      <c r="C98" s="62" t="s">
        <v>170</v>
      </c>
      <c r="D98" s="47">
        <v>8120</v>
      </c>
      <c r="E98" s="51">
        <v>8118.6</v>
      </c>
      <c r="F98" s="47">
        <f t="shared" si="6"/>
        <v>99.982758620689651</v>
      </c>
    </row>
    <row r="99" spans="1:7" ht="19.5" thickBot="1" x14ac:dyDescent="0.25">
      <c r="B99" s="56"/>
      <c r="C99" s="36" t="s">
        <v>174</v>
      </c>
      <c r="D99" s="57">
        <f>SUM(D56+D64+D67+D71+D76+D81+D86+D92+D95+D97+D84)</f>
        <v>748607.29999999993</v>
      </c>
      <c r="E99" s="57">
        <f>SUM(E56+E64+E67+E71+E76+E81+E86+E92+E95+E97+E84)</f>
        <v>735257.59999999998</v>
      </c>
      <c r="F99" s="58">
        <f t="shared" si="6"/>
        <v>98.216728583865006</v>
      </c>
    </row>
    <row r="100" spans="1:7" ht="16.5" customHeight="1" x14ac:dyDescent="0.2">
      <c r="B100" s="59"/>
      <c r="C100" s="34" t="s">
        <v>37</v>
      </c>
      <c r="D100" s="60">
        <f>SUM(D54-D99)</f>
        <v>-7792.8999999999069</v>
      </c>
      <c r="E100" s="60">
        <f>SUM(E54-E99)</f>
        <v>-5455.699999999837</v>
      </c>
      <c r="F100" s="39"/>
    </row>
    <row r="101" spans="1:7" ht="23.25" customHeight="1" x14ac:dyDescent="0.2">
      <c r="B101" s="86" t="s">
        <v>185</v>
      </c>
      <c r="C101" s="87"/>
      <c r="D101" s="87"/>
      <c r="E101" s="87"/>
      <c r="F101" s="87"/>
    </row>
    <row r="102" spans="1:7" ht="19.5" customHeight="1" x14ac:dyDescent="0.2">
      <c r="A102" s="73"/>
      <c r="B102" s="73"/>
      <c r="C102" s="73"/>
      <c r="D102" s="73"/>
      <c r="E102" s="73"/>
      <c r="F102" s="73"/>
      <c r="G102" s="73"/>
    </row>
    <row r="103" spans="1:7" ht="42.75" customHeight="1" x14ac:dyDescent="0.2">
      <c r="A103" s="4"/>
      <c r="B103" s="9"/>
      <c r="C103" s="10"/>
      <c r="D103" s="11"/>
      <c r="E103" s="15"/>
      <c r="F103" s="11"/>
    </row>
    <row r="104" spans="1:7" x14ac:dyDescent="0.2">
      <c r="A104" s="4"/>
      <c r="B104" s="9"/>
      <c r="C104" s="10"/>
      <c r="D104" s="11"/>
      <c r="E104" s="15"/>
      <c r="F104" s="11"/>
    </row>
    <row r="105" spans="1:7" x14ac:dyDescent="0.2">
      <c r="A105" s="4"/>
      <c r="B105" s="9"/>
      <c r="C105" s="10"/>
      <c r="D105" s="11"/>
      <c r="E105" s="15"/>
      <c r="F105" s="11"/>
    </row>
    <row r="106" spans="1:7" ht="15" x14ac:dyDescent="0.2">
      <c r="A106" s="4"/>
      <c r="B106" s="17"/>
      <c r="C106" s="17"/>
      <c r="D106" s="17"/>
      <c r="E106" s="17"/>
      <c r="F106" s="17"/>
    </row>
    <row r="107" spans="1:7" ht="15" x14ac:dyDescent="0.2">
      <c r="A107" s="4"/>
      <c r="B107" s="12"/>
      <c r="C107" s="13"/>
      <c r="D107" s="14"/>
      <c r="E107" s="16"/>
      <c r="F107" s="14"/>
      <c r="G107" s="14"/>
    </row>
    <row r="108" spans="1:7" x14ac:dyDescent="0.2">
      <c r="A108" s="4"/>
      <c r="B108" s="6"/>
      <c r="C108" s="6"/>
    </row>
    <row r="109" spans="1:7" x14ac:dyDescent="0.2">
      <c r="A109" s="4"/>
      <c r="C109" s="8"/>
    </row>
    <row r="110" spans="1:7" x14ac:dyDescent="0.2">
      <c r="A110" s="4"/>
    </row>
    <row r="111" spans="1:7" x14ac:dyDescent="0.2">
      <c r="A111" s="4"/>
    </row>
    <row r="113" spans="1:3" ht="18.75" customHeight="1" x14ac:dyDescent="0.2"/>
    <row r="114" spans="1:3" ht="25.5" customHeight="1" x14ac:dyDescent="0.2">
      <c r="A114" s="7"/>
    </row>
    <row r="116" spans="1:3" x14ac:dyDescent="0.2">
      <c r="C116" s="5"/>
    </row>
    <row r="117" spans="1:3" x14ac:dyDescent="0.2">
      <c r="C117" s="5"/>
    </row>
    <row r="118" spans="1:3" x14ac:dyDescent="0.2">
      <c r="C118" s="5"/>
    </row>
    <row r="119" spans="1:3" x14ac:dyDescent="0.2">
      <c r="C119" s="5"/>
    </row>
    <row r="120" spans="1:3" x14ac:dyDescent="0.2">
      <c r="C120" s="5"/>
    </row>
    <row r="121" spans="1:3" x14ac:dyDescent="0.2">
      <c r="C121" s="5"/>
    </row>
    <row r="122" spans="1:3" x14ac:dyDescent="0.2">
      <c r="C122" s="5"/>
    </row>
    <row r="123" spans="1:3" x14ac:dyDescent="0.2">
      <c r="C123" s="5"/>
    </row>
    <row r="124" spans="1:3" x14ac:dyDescent="0.2">
      <c r="C124" s="5"/>
    </row>
    <row r="125" spans="1:3" x14ac:dyDescent="0.2">
      <c r="C125" s="5"/>
    </row>
    <row r="126" spans="1:3" x14ac:dyDescent="0.2">
      <c r="C126" s="5"/>
    </row>
    <row r="127" spans="1:3" x14ac:dyDescent="0.2">
      <c r="C127" s="5"/>
    </row>
    <row r="128" spans="1:3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</sheetData>
  <mergeCells count="7">
    <mergeCell ref="A102:G102"/>
    <mergeCell ref="B2:F3"/>
    <mergeCell ref="B4:C5"/>
    <mergeCell ref="F4:F5"/>
    <mergeCell ref="D4:D5"/>
    <mergeCell ref="E4:E5"/>
    <mergeCell ref="B101:F101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:J3"/>
  <sheetViews>
    <sheetView workbookViewId="0">
      <selection activeCell="H4" sqref="H4"/>
    </sheetView>
  </sheetViews>
  <sheetFormatPr defaultRowHeight="12.75" x14ac:dyDescent="0.2"/>
  <sheetData>
    <row r="2" spans="7:10" ht="30" x14ac:dyDescent="0.2">
      <c r="G2" s="88"/>
      <c r="I2" s="88" t="s">
        <v>186</v>
      </c>
      <c r="J2" s="88"/>
    </row>
    <row r="3" spans="7:10" ht="25.5" customHeight="1" x14ac:dyDescent="0.2">
      <c r="H3" s="88" t="s">
        <v>187</v>
      </c>
    </row>
  </sheetData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2017-01-18T02:50:26Z</cp:lastPrinted>
  <dcterms:created xsi:type="dcterms:W3CDTF">2005-02-24T04:25:28Z</dcterms:created>
  <dcterms:modified xsi:type="dcterms:W3CDTF">2017-01-31T04:35:38Z</dcterms:modified>
</cp:coreProperties>
</file>