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85" windowWidth="10860" windowHeight="55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50" i="1" l="1"/>
  <c r="E50" i="1"/>
  <c r="F59" i="1"/>
  <c r="F57" i="1"/>
  <c r="F66" i="1" l="1"/>
  <c r="E101" i="1"/>
  <c r="D101" i="1"/>
  <c r="F46" i="1"/>
  <c r="F37" i="1"/>
  <c r="F28" i="1"/>
  <c r="F23" i="1"/>
  <c r="F22" i="1"/>
  <c r="F12" i="1"/>
  <c r="F9" i="1"/>
  <c r="F34" i="1" l="1"/>
  <c r="F41" i="1"/>
  <c r="F14" i="1"/>
  <c r="E20" i="1" l="1"/>
  <c r="D20" i="1"/>
  <c r="D47" i="1"/>
  <c r="F83" i="1" l="1"/>
  <c r="F13" i="1" l="1"/>
  <c r="F11" i="1"/>
  <c r="E10" i="1"/>
  <c r="D10" i="1"/>
  <c r="E82" i="1" l="1"/>
  <c r="D82" i="1"/>
  <c r="F82" i="1" l="1"/>
  <c r="F38" i="1"/>
  <c r="F87" i="1" l="1"/>
  <c r="D103" i="1"/>
  <c r="F56" i="1"/>
  <c r="F55" i="1"/>
  <c r="F54" i="1"/>
  <c r="F53" i="1"/>
  <c r="F45" i="1"/>
  <c r="F44" i="1"/>
  <c r="F43" i="1"/>
  <c r="F35" i="1"/>
  <c r="F33" i="1"/>
  <c r="F32" i="1"/>
  <c r="F29" i="1"/>
  <c r="F26" i="1"/>
  <c r="F25" i="1"/>
  <c r="F21" i="1"/>
  <c r="F19" i="1"/>
  <c r="F18" i="1"/>
  <c r="F17" i="1"/>
  <c r="F16" i="1"/>
  <c r="F10" i="1"/>
  <c r="E70" i="1" l="1"/>
  <c r="E15" i="1"/>
  <c r="E93" i="1" l="1"/>
  <c r="E77" i="1"/>
  <c r="E62" i="1"/>
  <c r="E73" i="1"/>
  <c r="E84" i="1"/>
  <c r="E90" i="1"/>
  <c r="E95" i="1"/>
  <c r="E105" i="1"/>
  <c r="D73" i="1"/>
  <c r="D84" i="1"/>
  <c r="E52" i="1"/>
  <c r="E51" i="1" s="1"/>
  <c r="E8" i="1"/>
  <c r="E24" i="1"/>
  <c r="E27" i="1"/>
  <c r="E31" i="1"/>
  <c r="E36" i="1"/>
  <c r="E42" i="1"/>
  <c r="E47" i="1"/>
  <c r="F72" i="1"/>
  <c r="F101" i="1"/>
  <c r="D70" i="1"/>
  <c r="D52" i="1"/>
  <c r="D51" i="1" s="1"/>
  <c r="F20" i="1"/>
  <c r="D8" i="1"/>
  <c r="D24" i="1"/>
  <c r="D27" i="1"/>
  <c r="D31" i="1"/>
  <c r="D36" i="1"/>
  <c r="D42" i="1"/>
  <c r="D40" i="1"/>
  <c r="D15" i="1"/>
  <c r="F15" i="1" s="1"/>
  <c r="E103" i="1"/>
  <c r="F103" i="1" s="1"/>
  <c r="D105" i="1"/>
  <c r="D62" i="1"/>
  <c r="D77" i="1"/>
  <c r="D90" i="1"/>
  <c r="D93" i="1"/>
  <c r="F93" i="1" s="1"/>
  <c r="D95" i="1"/>
  <c r="F71" i="1"/>
  <c r="F106" i="1"/>
  <c r="F104" i="1"/>
  <c r="F102" i="1"/>
  <c r="F100" i="1"/>
  <c r="F99" i="1"/>
  <c r="F98" i="1"/>
  <c r="F97" i="1"/>
  <c r="F96" i="1"/>
  <c r="F92" i="1"/>
  <c r="F91" i="1"/>
  <c r="F69" i="1"/>
  <c r="F67" i="1"/>
  <c r="F65" i="1"/>
  <c r="F64" i="1"/>
  <c r="F63" i="1"/>
  <c r="F89" i="1"/>
  <c r="F88" i="1"/>
  <c r="F86" i="1"/>
  <c r="F85" i="1"/>
  <c r="F94" i="1"/>
  <c r="E40" i="1"/>
  <c r="F81" i="1"/>
  <c r="F78" i="1"/>
  <c r="F79" i="1"/>
  <c r="F75" i="1"/>
  <c r="F76" i="1"/>
  <c r="F80" i="1"/>
  <c r="F74" i="1"/>
  <c r="F105" i="1" l="1"/>
  <c r="F36" i="1"/>
  <c r="F27" i="1"/>
  <c r="F40" i="1"/>
  <c r="F42" i="1"/>
  <c r="F24" i="1"/>
  <c r="D7" i="1"/>
  <c r="E61" i="1"/>
  <c r="E107" i="1"/>
  <c r="F31" i="1"/>
  <c r="D61" i="1"/>
  <c r="F77" i="1"/>
  <c r="D107" i="1"/>
  <c r="F73" i="1"/>
  <c r="E7" i="1"/>
  <c r="F90" i="1"/>
  <c r="F95" i="1"/>
  <c r="F52" i="1"/>
  <c r="F8" i="1"/>
  <c r="F84" i="1"/>
  <c r="F62" i="1"/>
  <c r="F50" i="1" l="1"/>
  <c r="F51" i="1"/>
  <c r="F107" i="1"/>
  <c r="F61" i="1"/>
  <c r="F7" i="1"/>
  <c r="D6" i="1"/>
  <c r="D60" i="1" s="1"/>
  <c r="D108" i="1" s="1"/>
  <c r="E6" i="1" l="1"/>
  <c r="E60" i="1" s="1"/>
  <c r="F60" i="1" s="1"/>
  <c r="E108" i="1" l="1"/>
  <c r="F6" i="1"/>
</calcChain>
</file>

<file path=xl/sharedStrings.xml><?xml version="1.0" encoding="utf-8"?>
<sst xmlns="http://schemas.openxmlformats.org/spreadsheetml/2006/main" count="206" uniqueCount="204">
  <si>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</si>
  <si>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</si>
  <si>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</si>
  <si>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</si>
  <si>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</si>
  <si>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</si>
  <si>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</si>
  <si>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</si>
  <si>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</si>
  <si>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</si>
  <si>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</si>
  <si>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</si>
  <si>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</si>
  <si>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</si>
  <si>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</si>
  <si>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</si>
  <si>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</si>
  <si>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</si>
  <si>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</si>
  <si>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</si>
  <si>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</si>
  <si>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</si>
  <si>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</si>
  <si>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</si>
  <si>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</si>
  <si>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</si>
  <si>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</si>
  <si>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</si>
  <si>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</si>
  <si>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</si>
  <si>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</si>
  <si>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</si>
  <si>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</si>
  <si>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</si>
  <si>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</si>
  <si>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</si>
  <si>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</si>
  <si>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</si>
  <si>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</si>
  <si>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</si>
  <si>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</si>
  <si>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</si>
  <si>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</si>
  <si>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</si>
  <si>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</si>
  <si>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</si>
  <si>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</si>
  <si>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</si>
  <si>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</si>
  <si>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</si>
  <si>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</si>
  <si>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</si>
  <si>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</si>
  <si>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</si>
  <si>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</si>
  <si>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</si>
  <si>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</si>
  <si>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</si>
  <si>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</si>
  <si>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</si>
  <si>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</si>
  <si>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</si>
  <si>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</si>
  <si>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</si>
  <si>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</si>
  <si>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</si>
  <si>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</si>
  <si>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</si>
  <si>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</si>
  <si>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</si>
  <si>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</si>
  <si>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</si>
  <si>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</si>
  <si>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</si>
  <si>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</si>
  <si>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</si>
  <si>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</si>
  <si>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</si>
  <si>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</si>
  <si>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</si>
  <si>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</si>
  <si>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</si>
  <si>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</si>
  <si>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</si>
  <si>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</si>
  <si>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</si>
  <si>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</si>
  <si>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</si>
  <si>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</si>
  <si>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</si>
  <si>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</si>
  <si>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</si>
  <si>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</si>
  <si>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</si>
  <si>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</si>
  <si>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</si>
  <si>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</si>
  <si>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</si>
  <si>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</si>
  <si>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</si>
  <si>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</si>
  <si>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</si>
  <si>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</si>
  <si>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</si>
  <si>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</si>
  <si>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</si>
  <si>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</si>
  <si>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</si>
  <si>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</si>
  <si>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</si>
  <si>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</si>
  <si>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</si>
  <si>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</si>
  <si>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</si>
  <si>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</si>
  <si>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</si>
  <si>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</si>
  <si>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</si>
  <si>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</si>
  <si>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</si>
  <si>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</si>
  <si>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</si>
  <si>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</si>
  <si>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</si>
  <si>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</si>
  <si>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</si>
  <si>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</si>
  <si>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</si>
  <si>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</si>
  <si>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</si>
  <si>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</si>
  <si>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</si>
  <si>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</si>
  <si>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</si>
  <si>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</si>
  <si>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</si>
  <si>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</si>
  <si>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</si>
  <si>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</si>
  <si>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</si>
  <si>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</si>
  <si>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</si>
  <si>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</si>
  <si>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</si>
  <si>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</si>
  <si>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</si>
  <si>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</si>
  <si>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</si>
  <si>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</si>
  <si>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</si>
  <si>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</si>
  <si>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</si>
  <si>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</si>
  <si>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</si>
  <si>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</si>
  <si>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</si>
  <si>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</si>
  <si>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</si>
  <si>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</si>
  <si>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</si>
  <si>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</si>
  <si>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</si>
  <si>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</si>
  <si>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</si>
  <si>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</si>
  <si>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</si>
  <si>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</si>
  <si>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</si>
  <si>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</si>
  <si>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</si>
  <si>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</si>
  <si>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</si>
  <si>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</si>
  <si>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</si>
  <si>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</si>
  <si>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</si>
  <si>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</si>
  <si>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</si>
  <si>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</si>
  <si>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</si>
  <si>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</si>
  <si>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</si>
  <si>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</si>
  <si>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</si>
  <si>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</si>
  <si>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</si>
  <si>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</si>
  <si>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</si>
  <si>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</si>
  <si>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</si>
  <si>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</si>
  <si>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</si>
  <si>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</si>
  <si>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</si>
  <si>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</si>
  <si>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</si>
  <si>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</si>
  <si>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</si>
  <si>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01.03.2018г.</t>
    </r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</si>
  <si>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</si>
  <si>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</si>
  <si>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</si>
  <si>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</si>
  <si>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Текущее исполнение городского бюджета 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</si>
</sst>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3452577687048"/>
          <c:y val="3.5362547481207068E-2"/>
          <c:w val="0.83688055828038332"/>
          <c:h val="0.87099235176906797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972624.9</c:v>
                </c:pt>
                <c:pt idx="1">
                  <c:v>1010473.1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81301.600000000006</c:v>
                </c:pt>
                <c:pt idx="1">
                  <c:v>87348.2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60384"/>
        <c:axId val="158187520"/>
      </c:barChart>
      <c:catAx>
        <c:axId val="15816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187520"/>
        <c:crosses val="autoZero"/>
        <c:auto val="1"/>
        <c:lblAlgn val="ctr"/>
        <c:lblOffset val="100"/>
        <c:noMultiLvlLbl val="0"/>
      </c:catAx>
      <c:valAx>
        <c:axId val="1581875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5816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91555390593013"/>
          <c:y val="3.3392963625521764E-2"/>
          <c:w val="0.22418775094190668"/>
          <c:h val="0.143129979951074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4</xdr:row>
      <xdr:rowOff>733424</xdr:rowOff>
    </xdr:from>
    <xdr:to>
      <xdr:col>14</xdr:col>
      <xdr:colOff>561974</xdr:colOff>
      <xdr:row>37</xdr:row>
      <xdr:rowOff>142874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0.4375</cdr:x>
      <cdr:y>0.77698</cdr:y>
    </cdr:from>
    <cdr:to>
      <cdr:x>0.52057</cdr:x>
      <cdr:y>0.85612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528392" y="3888432"/>
          <a:ext cx="669985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8,4%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0.83482</cdr:x>
      <cdr:y>0.77698</cdr:y>
    </cdr:from>
    <cdr:to>
      <cdr:x>0.91518</cdr:x>
      <cdr:y>0.85612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732748" y="3888432"/>
          <a:ext cx="648072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8,6%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view="pageBreakPreview" topLeftCell="A49" zoomScaleNormal="75" workbookViewId="0">
      <selection activeCell="E75" sqref="E7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69" t="s">
        <v>198</v>
      </c>
      <c r="C2" s="70"/>
      <c r="D2" s="70"/>
      <c r="E2" s="70"/>
      <c r="F2" s="70"/>
    </row>
    <row r="3" spans="1:6" ht="21.75" customHeight="1" thickBot="1" x14ac:dyDescent="0.25">
      <c r="B3" s="70"/>
      <c r="C3" s="70"/>
      <c r="D3" s="70"/>
      <c r="E3" s="70"/>
      <c r="F3" s="70"/>
    </row>
    <row r="4" spans="1:6" ht="12.75" customHeight="1" x14ac:dyDescent="0.2">
      <c r="A4" s="2"/>
      <c r="B4" s="71" t="s">
        <v>0</v>
      </c>
      <c r="C4" s="72"/>
      <c r="D4" s="77" t="s">
        <v>1</v>
      </c>
      <c r="E4" s="79" t="s">
        <v>2</v>
      </c>
      <c r="F4" s="75" t="s">
        <v>3</v>
      </c>
    </row>
    <row r="5" spans="1:6" ht="13.5" thickBot="1" x14ac:dyDescent="0.25">
      <c r="A5" s="2"/>
      <c r="B5" s="73"/>
      <c r="C5" s="74"/>
      <c r="D5" s="78"/>
      <c r="E5" s="80"/>
      <c r="F5" s="76"/>
    </row>
    <row r="6" spans="1:6" ht="19.5" customHeight="1" x14ac:dyDescent="0.2">
      <c r="B6" s="30"/>
      <c r="C6" s="35" t="s">
        <v>5</v>
      </c>
      <c r="D6" s="36">
        <f>SUM(D7+D50)</f>
        <v>972624.9</v>
      </c>
      <c r="E6" s="36">
        <f>SUM(E7+E50)</f>
        <v>81301.600000000006</v>
      </c>
      <c r="F6" s="66">
        <f t="shared" ref="F6:F59" si="0">E6*100/D6</f>
        <v>8.3589881361252427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SUM(D8+D20+D24+D27+D31+D36+D42+D45+D46+D40+D15+D47+D30)</f>
        <v>160438.09999999995</v>
      </c>
      <c r="E7" s="39">
        <f>SUM(E8+E20+E24+E27+E31+E36+E42+E45+E46+E40+E15+E47+E30)</f>
        <v>19421</v>
      </c>
      <c r="F7" s="64">
        <f t="shared" si="0"/>
        <v>12.104980051496501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108214.59999999998</v>
      </c>
      <c r="E8" s="40">
        <f>SUM(E9+E10)</f>
        <v>12808.2</v>
      </c>
      <c r="F8" s="64">
        <f t="shared" si="0"/>
        <v>11.835926021072945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2.5</v>
      </c>
      <c r="F9" s="64">
        <f t="shared" si="0"/>
        <v>0.98463962189838516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107960.69999999998</v>
      </c>
      <c r="E10" s="40">
        <f>SUM(E11:E14)</f>
        <v>12805.7</v>
      </c>
      <c r="F10" s="64">
        <f t="shared" si="0"/>
        <v>11.861445877990789</v>
      </c>
    </row>
    <row r="11" spans="1:6" ht="68.25" customHeight="1" x14ac:dyDescent="0.2">
      <c r="B11" s="33" t="s">
        <v>189</v>
      </c>
      <c r="C11" s="22" t="s">
        <v>185</v>
      </c>
      <c r="D11" s="48">
        <v>106993.9</v>
      </c>
      <c r="E11" s="48">
        <v>12677.1</v>
      </c>
      <c r="F11" s="64">
        <f t="shared" si="0"/>
        <v>11.84843248073021</v>
      </c>
    </row>
    <row r="12" spans="1:6" ht="93" customHeight="1" x14ac:dyDescent="0.2">
      <c r="B12" s="33" t="s">
        <v>190</v>
      </c>
      <c r="C12" s="22" t="s">
        <v>186</v>
      </c>
      <c r="D12" s="48">
        <v>133.19999999999999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191</v>
      </c>
      <c r="C13" s="22" t="s">
        <v>187</v>
      </c>
      <c r="D13" s="48">
        <v>201.7</v>
      </c>
      <c r="E13" s="48">
        <v>3</v>
      </c>
      <c r="F13" s="64">
        <f t="shared" si="0"/>
        <v>1.487357461576599</v>
      </c>
    </row>
    <row r="14" spans="1:6" ht="84.75" customHeight="1" x14ac:dyDescent="0.2">
      <c r="B14" s="33" t="s">
        <v>192</v>
      </c>
      <c r="C14" s="22" t="s">
        <v>188</v>
      </c>
      <c r="D14" s="48">
        <v>631.9</v>
      </c>
      <c r="E14" s="48">
        <v>125.6</v>
      </c>
      <c r="F14" s="64">
        <f t="shared" si="0"/>
        <v>19.876562747270139</v>
      </c>
    </row>
    <row r="15" spans="1:6" ht="29.25" customHeight="1" x14ac:dyDescent="0.2">
      <c r="B15" s="19" t="s">
        <v>110</v>
      </c>
      <c r="C15" s="21" t="s">
        <v>100</v>
      </c>
      <c r="D15" s="40">
        <f>SUM(D16:D19)</f>
        <v>593.70000000000005</v>
      </c>
      <c r="E15" s="40">
        <f>SUM(E16:E19)</f>
        <v>65.8</v>
      </c>
      <c r="F15" s="64">
        <f t="shared" si="0"/>
        <v>11.083038571669192</v>
      </c>
    </row>
    <row r="16" spans="1:6" ht="54.75" customHeight="1" x14ac:dyDescent="0.2">
      <c r="B16" s="33" t="s">
        <v>105</v>
      </c>
      <c r="C16" s="22" t="s">
        <v>101</v>
      </c>
      <c r="D16" s="48">
        <v>220.6</v>
      </c>
      <c r="E16" s="48">
        <v>27.6</v>
      </c>
      <c r="F16" s="64">
        <f t="shared" si="0"/>
        <v>12.511332728921124</v>
      </c>
    </row>
    <row r="17" spans="2:6" ht="43.5" customHeight="1" x14ac:dyDescent="0.2">
      <c r="B17" s="33" t="s">
        <v>106</v>
      </c>
      <c r="C17" s="22" t="s">
        <v>102</v>
      </c>
      <c r="D17" s="48">
        <v>1.7</v>
      </c>
      <c r="E17" s="48">
        <v>0.1</v>
      </c>
      <c r="F17" s="64">
        <f t="shared" si="0"/>
        <v>5.882352941176471</v>
      </c>
    </row>
    <row r="18" spans="2:6" ht="69.75" customHeight="1" x14ac:dyDescent="0.2">
      <c r="B18" s="33" t="s">
        <v>107</v>
      </c>
      <c r="C18" s="22" t="s">
        <v>103</v>
      </c>
      <c r="D18" s="48">
        <v>405.7</v>
      </c>
      <c r="E18" s="48">
        <v>45</v>
      </c>
      <c r="F18" s="64">
        <f t="shared" si="0"/>
        <v>11.09193985703722</v>
      </c>
    </row>
    <row r="19" spans="2:6" ht="67.5" customHeight="1" x14ac:dyDescent="0.2">
      <c r="B19" s="33" t="s">
        <v>108</v>
      </c>
      <c r="C19" s="22" t="s">
        <v>104</v>
      </c>
      <c r="D19" s="48">
        <v>-34.299999999999997</v>
      </c>
      <c r="E19" s="48">
        <v>-6.9</v>
      </c>
      <c r="F19" s="64">
        <f t="shared" si="0"/>
        <v>20.11661807580175</v>
      </c>
    </row>
    <row r="20" spans="2:6" ht="17.25" customHeight="1" x14ac:dyDescent="0.2">
      <c r="B20" s="20" t="s">
        <v>109</v>
      </c>
      <c r="C20" s="23" t="s">
        <v>38</v>
      </c>
      <c r="D20" s="40">
        <f>SUM(D21+D23+D22)</f>
        <v>15908.5</v>
      </c>
      <c r="E20" s="40">
        <f>SUM(E21+E23+E22)</f>
        <v>3223.2</v>
      </c>
      <c r="F20" s="64">
        <f t="shared" si="0"/>
        <v>20.260866832196623</v>
      </c>
    </row>
    <row r="21" spans="2:6" ht="26.25" customHeight="1" x14ac:dyDescent="0.2">
      <c r="B21" s="19" t="s">
        <v>51</v>
      </c>
      <c r="C21" s="22" t="s">
        <v>36</v>
      </c>
      <c r="D21" s="48">
        <v>15481.3</v>
      </c>
      <c r="E21" s="48">
        <v>3166</v>
      </c>
      <c r="F21" s="64">
        <f t="shared" si="0"/>
        <v>20.450478964944807</v>
      </c>
    </row>
    <row r="22" spans="2:6" ht="26.25" customHeight="1" x14ac:dyDescent="0.2">
      <c r="B22" s="19" t="s">
        <v>111</v>
      </c>
      <c r="C22" s="22" t="s">
        <v>164</v>
      </c>
      <c r="D22" s="48">
        <v>2</v>
      </c>
      <c r="E22" s="48">
        <v>0</v>
      </c>
      <c r="F22" s="64">
        <f t="shared" si="0"/>
        <v>0</v>
      </c>
    </row>
    <row r="23" spans="2:6" ht="38.25" customHeight="1" x14ac:dyDescent="0.2">
      <c r="B23" s="19" t="s">
        <v>111</v>
      </c>
      <c r="C23" s="22" t="s">
        <v>112</v>
      </c>
      <c r="D23" s="48">
        <v>425.2</v>
      </c>
      <c r="E23" s="48">
        <v>57.2</v>
      </c>
      <c r="F23" s="64">
        <f t="shared" si="0"/>
        <v>13.452492944496708</v>
      </c>
    </row>
    <row r="24" spans="2:6" x14ac:dyDescent="0.2">
      <c r="B24" s="19" t="s">
        <v>10</v>
      </c>
      <c r="C24" s="23" t="s">
        <v>11</v>
      </c>
      <c r="D24" s="40">
        <f>SUM(D25+D26)</f>
        <v>5753.2</v>
      </c>
      <c r="E24" s="40">
        <f>SUM(E25+E26)</f>
        <v>414.20000000000005</v>
      </c>
      <c r="F24" s="64">
        <f t="shared" si="0"/>
        <v>7.1994715984147968</v>
      </c>
    </row>
    <row r="25" spans="2:6" x14ac:dyDescent="0.2">
      <c r="B25" s="19" t="s">
        <v>52</v>
      </c>
      <c r="C25" s="22" t="s">
        <v>12</v>
      </c>
      <c r="D25" s="48">
        <v>2505</v>
      </c>
      <c r="E25" s="48">
        <v>211.8</v>
      </c>
      <c r="F25" s="64">
        <f t="shared" si="0"/>
        <v>8.4550898203592819</v>
      </c>
    </row>
    <row r="26" spans="2:6" ht="15.75" customHeight="1" x14ac:dyDescent="0.2">
      <c r="B26" s="19" t="s">
        <v>49</v>
      </c>
      <c r="C26" s="22" t="s">
        <v>37</v>
      </c>
      <c r="D26" s="48">
        <v>3248.2</v>
      </c>
      <c r="E26" s="48">
        <v>202.4</v>
      </c>
      <c r="F26" s="64">
        <f t="shared" si="0"/>
        <v>6.2311434024998462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6122.6</v>
      </c>
      <c r="E27" s="40">
        <f>SUM(E28:E29)</f>
        <v>923</v>
      </c>
      <c r="F27" s="64">
        <f t="shared" si="0"/>
        <v>15.0752948093947</v>
      </c>
    </row>
    <row r="28" spans="2:6" ht="27.75" customHeight="1" x14ac:dyDescent="0.2">
      <c r="B28" s="24" t="s">
        <v>72</v>
      </c>
      <c r="C28" s="25" t="s">
        <v>71</v>
      </c>
      <c r="D28" s="48">
        <v>6107.6</v>
      </c>
      <c r="E28" s="48">
        <v>923</v>
      </c>
      <c r="F28" s="64">
        <f t="shared" si="0"/>
        <v>15.112319077870193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0</v>
      </c>
      <c r="F29" s="64">
        <f t="shared" si="0"/>
        <v>0</v>
      </c>
    </row>
    <row r="30" spans="2:6" ht="45" customHeight="1" x14ac:dyDescent="0.2">
      <c r="B30" s="24" t="s">
        <v>180</v>
      </c>
      <c r="C30" s="21" t="s">
        <v>179</v>
      </c>
      <c r="D30" s="48">
        <v>0</v>
      </c>
      <c r="E30" s="48">
        <v>0</v>
      </c>
      <c r="F30" s="64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15280</v>
      </c>
      <c r="E31" s="40">
        <f>SUM(E32+E34+E35+E33)</f>
        <v>1357.9</v>
      </c>
      <c r="F31" s="64">
        <f t="shared" si="0"/>
        <v>8.8867801047120416</v>
      </c>
    </row>
    <row r="32" spans="2:6" ht="30" customHeight="1" x14ac:dyDescent="0.2">
      <c r="B32" s="19" t="s">
        <v>66</v>
      </c>
      <c r="C32" s="26" t="s">
        <v>114</v>
      </c>
      <c r="D32" s="48">
        <v>6793.8</v>
      </c>
      <c r="E32" s="48">
        <v>700.3</v>
      </c>
      <c r="F32" s="64">
        <f t="shared" si="0"/>
        <v>10.307927816538609</v>
      </c>
    </row>
    <row r="33" spans="1:6" ht="28.5" customHeight="1" x14ac:dyDescent="0.2">
      <c r="B33" s="19" t="s">
        <v>66</v>
      </c>
      <c r="C33" s="26" t="s">
        <v>113</v>
      </c>
      <c r="D33" s="48">
        <v>3756.5</v>
      </c>
      <c r="E33" s="48">
        <v>635.20000000000005</v>
      </c>
      <c r="F33" s="64">
        <f t="shared" si="0"/>
        <v>16.909357114335155</v>
      </c>
    </row>
    <row r="34" spans="1:6" ht="30.75" customHeight="1" x14ac:dyDescent="0.2">
      <c r="B34" s="19" t="s">
        <v>67</v>
      </c>
      <c r="C34" s="26" t="s">
        <v>65</v>
      </c>
      <c r="D34" s="48">
        <v>2041.7</v>
      </c>
      <c r="E34" s="48">
        <v>0</v>
      </c>
      <c r="F34" s="64">
        <f t="shared" si="0"/>
        <v>0</v>
      </c>
    </row>
    <row r="35" spans="1:6" ht="42" customHeight="1" x14ac:dyDescent="0.2">
      <c r="B35" s="19" t="s">
        <v>68</v>
      </c>
      <c r="C35" s="26" t="s">
        <v>115</v>
      </c>
      <c r="D35" s="48">
        <v>2688</v>
      </c>
      <c r="E35" s="48">
        <v>22.4</v>
      </c>
      <c r="F35" s="64">
        <f t="shared" si="0"/>
        <v>0.83333333333333337</v>
      </c>
    </row>
    <row r="36" spans="1:6" ht="25.5" x14ac:dyDescent="0.2">
      <c r="A36" s="3"/>
      <c r="B36" s="27" t="s">
        <v>44</v>
      </c>
      <c r="C36" s="23" t="s">
        <v>70</v>
      </c>
      <c r="D36" s="40">
        <f>SUM(D37:D39)</f>
        <v>1172.5</v>
      </c>
      <c r="E36" s="40">
        <f>SUM(E37:E39)</f>
        <v>173.10000000000002</v>
      </c>
      <c r="F36" s="64">
        <f t="shared" si="0"/>
        <v>14.763326226012797</v>
      </c>
    </row>
    <row r="37" spans="1:6" ht="25.5" x14ac:dyDescent="0.2">
      <c r="A37" s="3"/>
      <c r="B37" s="27" t="s">
        <v>89</v>
      </c>
      <c r="C37" s="25" t="s">
        <v>90</v>
      </c>
      <c r="D37" s="48">
        <v>735.5</v>
      </c>
      <c r="E37" s="48">
        <v>346.7</v>
      </c>
      <c r="F37" s="64">
        <f t="shared" si="0"/>
        <v>47.138001359619309</v>
      </c>
    </row>
    <row r="38" spans="1:6" ht="21" customHeight="1" x14ac:dyDescent="0.2">
      <c r="A38" s="3"/>
      <c r="B38" s="27" t="s">
        <v>91</v>
      </c>
      <c r="C38" s="25" t="s">
        <v>92</v>
      </c>
      <c r="D38" s="48">
        <v>44.8</v>
      </c>
      <c r="E38" s="48">
        <v>0.1</v>
      </c>
      <c r="F38" s="64">
        <f t="shared" si="0"/>
        <v>0.22321428571428573</v>
      </c>
    </row>
    <row r="39" spans="1:6" ht="19.5" customHeight="1" x14ac:dyDescent="0.2">
      <c r="B39" s="19" t="s">
        <v>93</v>
      </c>
      <c r="C39" s="25" t="s">
        <v>94</v>
      </c>
      <c r="D39" s="44">
        <v>392.2</v>
      </c>
      <c r="E39" s="48">
        <v>-173.7</v>
      </c>
      <c r="F39" s="64"/>
    </row>
    <row r="40" spans="1:6" ht="29.25" customHeight="1" x14ac:dyDescent="0.2">
      <c r="B40" s="19" t="s">
        <v>69</v>
      </c>
      <c r="C40" s="21" t="s">
        <v>97</v>
      </c>
      <c r="D40" s="40">
        <f>SUM(D41:D41)</f>
        <v>4.9000000000000004</v>
      </c>
      <c r="E40" s="40">
        <f>SUM(E41:E41)</f>
        <v>2</v>
      </c>
      <c r="F40" s="64">
        <f t="shared" si="0"/>
        <v>40.816326530612244</v>
      </c>
    </row>
    <row r="41" spans="1:6" ht="28.5" customHeight="1" x14ac:dyDescent="0.2">
      <c r="B41" s="19" t="s">
        <v>95</v>
      </c>
      <c r="C41" s="22" t="s">
        <v>96</v>
      </c>
      <c r="D41" s="44">
        <v>4.9000000000000004</v>
      </c>
      <c r="E41" s="48">
        <v>2</v>
      </c>
      <c r="F41" s="64">
        <f t="shared" si="0"/>
        <v>40.816326530612244</v>
      </c>
    </row>
    <row r="42" spans="1:6" ht="28.5" customHeight="1" x14ac:dyDescent="0.2">
      <c r="B42" s="19" t="s">
        <v>53</v>
      </c>
      <c r="C42" s="21" t="s">
        <v>85</v>
      </c>
      <c r="D42" s="39">
        <f>SUM(D43:D44)</f>
        <v>5747.8</v>
      </c>
      <c r="E42" s="39">
        <f>SUM(E43:E44)</f>
        <v>291.3</v>
      </c>
      <c r="F42" s="64">
        <f t="shared" si="0"/>
        <v>5.0680260273495943</v>
      </c>
    </row>
    <row r="43" spans="1:6" ht="15.75" customHeight="1" x14ac:dyDescent="0.2">
      <c r="B43" s="19" t="s">
        <v>75</v>
      </c>
      <c r="C43" s="25" t="s">
        <v>73</v>
      </c>
      <c r="D43" s="44">
        <v>3667.9</v>
      </c>
      <c r="E43" s="48">
        <v>212.9</v>
      </c>
      <c r="F43" s="64">
        <f t="shared" si="0"/>
        <v>5.8044112434908257</v>
      </c>
    </row>
    <row r="44" spans="1:6" ht="17.25" customHeight="1" x14ac:dyDescent="0.2">
      <c r="B44" s="19" t="s">
        <v>76</v>
      </c>
      <c r="C44" s="25" t="s">
        <v>74</v>
      </c>
      <c r="D44" s="44">
        <v>2079.9</v>
      </c>
      <c r="E44" s="48">
        <v>78.400000000000006</v>
      </c>
      <c r="F44" s="64">
        <f t="shared" si="0"/>
        <v>3.7694119909611041</v>
      </c>
    </row>
    <row r="45" spans="1:6" ht="15" customHeight="1" x14ac:dyDescent="0.2">
      <c r="B45" s="19" t="s">
        <v>47</v>
      </c>
      <c r="C45" s="23" t="s">
        <v>48</v>
      </c>
      <c r="D45" s="39">
        <v>26.3</v>
      </c>
      <c r="E45" s="40">
        <v>0.6</v>
      </c>
      <c r="F45" s="64">
        <f t="shared" si="0"/>
        <v>2.2813688212927756</v>
      </c>
    </row>
    <row r="46" spans="1:6" ht="15" customHeight="1" x14ac:dyDescent="0.2">
      <c r="A46" s="3"/>
      <c r="B46" s="19" t="s">
        <v>45</v>
      </c>
      <c r="C46" s="23" t="s">
        <v>46</v>
      </c>
      <c r="D46" s="39">
        <v>1614</v>
      </c>
      <c r="E46" s="40">
        <v>161.69999999999999</v>
      </c>
      <c r="F46" s="64">
        <f t="shared" si="0"/>
        <v>10.018587360594795</v>
      </c>
    </row>
    <row r="47" spans="1:6" ht="15" customHeight="1" x14ac:dyDescent="0.2">
      <c r="A47" s="3"/>
      <c r="B47" s="19" t="s">
        <v>159</v>
      </c>
      <c r="C47" s="23" t="s">
        <v>156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160</v>
      </c>
      <c r="C48" s="25" t="s">
        <v>157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161</v>
      </c>
      <c r="C49" s="25" t="s">
        <v>158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39</v>
      </c>
      <c r="D50" s="39">
        <f>SUM(D51+D59+D57+D58)</f>
        <v>812186.8</v>
      </c>
      <c r="E50" s="39">
        <f>SUM(E51+E59+E57+E58)</f>
        <v>61880.6</v>
      </c>
      <c r="F50" s="64">
        <f t="shared" si="0"/>
        <v>7.6190107989935312</v>
      </c>
    </row>
    <row r="51" spans="1:7" ht="33" customHeight="1" x14ac:dyDescent="0.2">
      <c r="B51" s="19" t="s">
        <v>17</v>
      </c>
      <c r="C51" s="29" t="s">
        <v>64</v>
      </c>
      <c r="D51" s="39">
        <f>SUM(D52+D55+D56)</f>
        <v>821170.9</v>
      </c>
      <c r="E51" s="39">
        <f>SUM(E52+E55+E56)</f>
        <v>78209.7</v>
      </c>
      <c r="F51" s="64">
        <f t="shared" si="0"/>
        <v>9.524168476988164</v>
      </c>
    </row>
    <row r="52" spans="1:7" ht="27.75" customHeight="1" x14ac:dyDescent="0.2">
      <c r="B52" s="19" t="s">
        <v>41</v>
      </c>
      <c r="C52" s="22" t="s">
        <v>18</v>
      </c>
      <c r="D52" s="44">
        <f>D53+D54</f>
        <v>191880.40000000002</v>
      </c>
      <c r="E52" s="44">
        <f>E53+E54</f>
        <v>46592.6</v>
      </c>
      <c r="F52" s="64">
        <f t="shared" si="0"/>
        <v>24.282104894507199</v>
      </c>
      <c r="G52" s="3"/>
    </row>
    <row r="53" spans="1:7" ht="16.5" customHeight="1" x14ac:dyDescent="0.2">
      <c r="B53" s="19" t="s">
        <v>50</v>
      </c>
      <c r="C53" s="22" t="s">
        <v>54</v>
      </c>
      <c r="D53" s="44">
        <v>158309.20000000001</v>
      </c>
      <c r="E53" s="48">
        <v>46592.6</v>
      </c>
      <c r="F53" s="64">
        <f t="shared" si="0"/>
        <v>29.431391226789092</v>
      </c>
      <c r="G53" s="3"/>
    </row>
    <row r="54" spans="1:7" ht="27.75" customHeight="1" x14ac:dyDescent="0.2">
      <c r="B54" s="19" t="s">
        <v>62</v>
      </c>
      <c r="C54" s="22" t="s">
        <v>61</v>
      </c>
      <c r="D54" s="44">
        <v>33571.199999999997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42</v>
      </c>
      <c r="C55" s="26" t="s">
        <v>57</v>
      </c>
      <c r="D55" s="47">
        <v>299422.3</v>
      </c>
      <c r="E55" s="48">
        <v>3210.2</v>
      </c>
      <c r="F55" s="64">
        <f t="shared" si="0"/>
        <v>1.072131234046362</v>
      </c>
      <c r="G55" s="3"/>
    </row>
    <row r="56" spans="1:7" ht="24.75" customHeight="1" x14ac:dyDescent="0.2">
      <c r="B56" s="19" t="s">
        <v>56</v>
      </c>
      <c r="C56" s="26" t="s">
        <v>58</v>
      </c>
      <c r="D56" s="47">
        <v>329868.2</v>
      </c>
      <c r="E56" s="48">
        <v>28406.9</v>
      </c>
      <c r="F56" s="64">
        <f t="shared" si="0"/>
        <v>8.6115909323784461</v>
      </c>
      <c r="G56" s="3"/>
    </row>
    <row r="57" spans="1:7" ht="24.75" customHeight="1" x14ac:dyDescent="0.2">
      <c r="B57" s="19" t="s">
        <v>199</v>
      </c>
      <c r="C57" s="26" t="s">
        <v>200</v>
      </c>
      <c r="D57" s="47">
        <v>8000</v>
      </c>
      <c r="E57" s="48">
        <v>0</v>
      </c>
      <c r="F57" s="64">
        <f t="shared" si="0"/>
        <v>0</v>
      </c>
      <c r="G57" s="3"/>
    </row>
    <row r="58" spans="1:7" ht="28.5" customHeight="1" x14ac:dyDescent="0.2">
      <c r="B58" s="19" t="s">
        <v>201</v>
      </c>
      <c r="C58" s="26" t="s">
        <v>202</v>
      </c>
      <c r="D58" s="47">
        <v>0</v>
      </c>
      <c r="E58" s="48">
        <v>655</v>
      </c>
      <c r="F58" s="64"/>
      <c r="G58" s="3"/>
    </row>
    <row r="59" spans="1:7" ht="20.25" customHeight="1" thickBot="1" x14ac:dyDescent="0.25">
      <c r="B59" s="19" t="s">
        <v>83</v>
      </c>
      <c r="C59" s="26" t="s">
        <v>84</v>
      </c>
      <c r="D59" s="48">
        <v>-16984.099999999999</v>
      </c>
      <c r="E59" s="48">
        <v>-16984.099999999999</v>
      </c>
      <c r="F59" s="64">
        <f t="shared" si="0"/>
        <v>100</v>
      </c>
      <c r="G59" s="3"/>
    </row>
    <row r="60" spans="1:7" ht="18" customHeight="1" thickBot="1" x14ac:dyDescent="0.25">
      <c r="B60" s="18"/>
      <c r="C60" s="31" t="s">
        <v>40</v>
      </c>
      <c r="D60" s="60">
        <f>SUM(D6)</f>
        <v>972624.9</v>
      </c>
      <c r="E60" s="60">
        <f>SUM(E6)</f>
        <v>81301.600000000006</v>
      </c>
      <c r="F60" s="67">
        <f t="shared" ref="F60:F73" si="1">E60*100/D60</f>
        <v>8.3589881361252427</v>
      </c>
    </row>
    <row r="61" spans="1:7" ht="17.25" customHeight="1" x14ac:dyDescent="0.2">
      <c r="B61" s="34"/>
      <c r="C61" s="35" t="s">
        <v>19</v>
      </c>
      <c r="D61" s="36">
        <f>SUM(D62+D70+D73+D77+D84+D90+D93+D95+D101+D103+D105+D82)</f>
        <v>1010473.1</v>
      </c>
      <c r="E61" s="36">
        <f>SUM(E62+E70+E73+E77+E84+E90+E93+E95+E101+E103+E105+E82)</f>
        <v>87348.2</v>
      </c>
      <c r="F61" s="66">
        <f t="shared" si="1"/>
        <v>8.6442875124533245</v>
      </c>
    </row>
    <row r="62" spans="1:7" ht="16.5" customHeight="1" x14ac:dyDescent="0.2">
      <c r="B62" s="37" t="s">
        <v>20</v>
      </c>
      <c r="C62" s="38" t="s">
        <v>193</v>
      </c>
      <c r="D62" s="39">
        <f>SUM(D63:D69)</f>
        <v>69952.800000000003</v>
      </c>
      <c r="E62" s="40">
        <f>SUM(E63:E69)</f>
        <v>8115.7</v>
      </c>
      <c r="F62" s="64">
        <f t="shared" si="1"/>
        <v>11.60167998993607</v>
      </c>
    </row>
    <row r="63" spans="1:7" ht="30.75" customHeight="1" x14ac:dyDescent="0.2">
      <c r="B63" s="41" t="s">
        <v>128</v>
      </c>
      <c r="C63" s="42" t="s">
        <v>166</v>
      </c>
      <c r="D63" s="44">
        <v>1209.2</v>
      </c>
      <c r="E63" s="48">
        <v>132.80000000000001</v>
      </c>
      <c r="F63" s="64">
        <f t="shared" si="1"/>
        <v>10.982467747270924</v>
      </c>
    </row>
    <row r="64" spans="1:7" ht="45" customHeight="1" x14ac:dyDescent="0.2">
      <c r="B64" s="41" t="s">
        <v>129</v>
      </c>
      <c r="C64" s="42" t="s">
        <v>167</v>
      </c>
      <c r="D64" s="44">
        <v>7439.5</v>
      </c>
      <c r="E64" s="48">
        <v>545</v>
      </c>
      <c r="F64" s="64">
        <f t="shared" si="1"/>
        <v>7.3257611398615499</v>
      </c>
    </row>
    <row r="65" spans="2:6" ht="45.75" customHeight="1" x14ac:dyDescent="0.2">
      <c r="B65" s="41" t="s">
        <v>130</v>
      </c>
      <c r="C65" s="42" t="s">
        <v>168</v>
      </c>
      <c r="D65" s="44">
        <v>23948.2</v>
      </c>
      <c r="E65" s="48">
        <v>3562</v>
      </c>
      <c r="F65" s="64">
        <f t="shared" si="1"/>
        <v>14.8737692185634</v>
      </c>
    </row>
    <row r="66" spans="2:6" ht="17.25" customHeight="1" x14ac:dyDescent="0.2">
      <c r="B66" s="41" t="s">
        <v>196</v>
      </c>
      <c r="C66" s="42" t="s">
        <v>197</v>
      </c>
      <c r="D66" s="44">
        <v>107.2</v>
      </c>
      <c r="E66" s="48">
        <v>0</v>
      </c>
      <c r="F66" s="64">
        <f t="shared" si="1"/>
        <v>0</v>
      </c>
    </row>
    <row r="67" spans="2:6" ht="41.25" customHeight="1" x14ac:dyDescent="0.2">
      <c r="B67" s="41" t="s">
        <v>131</v>
      </c>
      <c r="C67" s="42" t="s">
        <v>169</v>
      </c>
      <c r="D67" s="44">
        <v>10430.299999999999</v>
      </c>
      <c r="E67" s="48">
        <v>1256.7</v>
      </c>
      <c r="F67" s="64">
        <f t="shared" si="1"/>
        <v>12.048550856638832</v>
      </c>
    </row>
    <row r="68" spans="2:6" ht="16.5" customHeight="1" x14ac:dyDescent="0.2">
      <c r="B68" s="41" t="s">
        <v>132</v>
      </c>
      <c r="C68" s="42" t="s">
        <v>133</v>
      </c>
      <c r="D68" s="44">
        <v>200</v>
      </c>
      <c r="E68" s="48">
        <v>0</v>
      </c>
      <c r="F68" s="64"/>
    </row>
    <row r="69" spans="2:6" ht="16.5" customHeight="1" x14ac:dyDescent="0.2">
      <c r="B69" s="41" t="s">
        <v>134</v>
      </c>
      <c r="C69" s="42" t="s">
        <v>135</v>
      </c>
      <c r="D69" s="44">
        <v>26618.400000000001</v>
      </c>
      <c r="E69" s="48">
        <v>2619.1999999999998</v>
      </c>
      <c r="F69" s="64">
        <f t="shared" si="1"/>
        <v>9.8398100562017241</v>
      </c>
    </row>
    <row r="70" spans="2:6" ht="32.25" customHeight="1" x14ac:dyDescent="0.2">
      <c r="B70" s="37" t="s">
        <v>21</v>
      </c>
      <c r="C70" s="43" t="s">
        <v>194</v>
      </c>
      <c r="D70" s="39">
        <f>SUM(D71:D72)</f>
        <v>330</v>
      </c>
      <c r="E70" s="39">
        <f>SUM(E71:E72)</f>
        <v>0</v>
      </c>
      <c r="F70" s="64">
        <v>0</v>
      </c>
    </row>
    <row r="71" spans="2:6" ht="33.75" customHeight="1" x14ac:dyDescent="0.2">
      <c r="B71" s="54" t="s">
        <v>152</v>
      </c>
      <c r="C71" s="55" t="s">
        <v>153</v>
      </c>
      <c r="D71" s="44">
        <v>300</v>
      </c>
      <c r="E71" s="48">
        <v>0</v>
      </c>
      <c r="F71" s="64">
        <f>E71*100/D71</f>
        <v>0</v>
      </c>
    </row>
    <row r="72" spans="2:6" ht="33.75" customHeight="1" x14ac:dyDescent="0.2">
      <c r="B72" s="54" t="s">
        <v>162</v>
      </c>
      <c r="C72" s="61" t="s">
        <v>163</v>
      </c>
      <c r="D72" s="44">
        <v>30</v>
      </c>
      <c r="E72" s="48">
        <v>0</v>
      </c>
      <c r="F72" s="64">
        <f>E72*100/D72</f>
        <v>0</v>
      </c>
    </row>
    <row r="73" spans="2:6" ht="15" customHeight="1" x14ac:dyDescent="0.2">
      <c r="B73" s="37" t="s">
        <v>22</v>
      </c>
      <c r="C73" s="43" t="s">
        <v>154</v>
      </c>
      <c r="D73" s="39">
        <f>SUM(D74:D76)</f>
        <v>190092.5</v>
      </c>
      <c r="E73" s="39">
        <f>SUM(E74:E76)</f>
        <v>4002.4</v>
      </c>
      <c r="F73" s="64">
        <f t="shared" si="1"/>
        <v>2.1055012691189816</v>
      </c>
    </row>
    <row r="74" spans="2:6" ht="16.5" customHeight="1" x14ac:dyDescent="0.2">
      <c r="B74" s="54" t="s">
        <v>23</v>
      </c>
      <c r="C74" s="55" t="s">
        <v>24</v>
      </c>
      <c r="D74" s="44">
        <v>20225.5</v>
      </c>
      <c r="E74" s="48">
        <v>4002.4</v>
      </c>
      <c r="F74" s="64">
        <f>E74*100/D74</f>
        <v>19.788880373785567</v>
      </c>
    </row>
    <row r="75" spans="2:6" ht="16.5" customHeight="1" x14ac:dyDescent="0.2">
      <c r="B75" s="54" t="s">
        <v>98</v>
      </c>
      <c r="C75" s="55" t="s">
        <v>170</v>
      </c>
      <c r="D75" s="44">
        <v>152656.79999999999</v>
      </c>
      <c r="E75" s="48">
        <v>0</v>
      </c>
      <c r="F75" s="64">
        <f>E75*100/D75</f>
        <v>0</v>
      </c>
    </row>
    <row r="76" spans="2:6" ht="17.25" customHeight="1" x14ac:dyDescent="0.2">
      <c r="B76" s="54" t="s">
        <v>63</v>
      </c>
      <c r="C76" s="55" t="s">
        <v>171</v>
      </c>
      <c r="D76" s="44">
        <v>17210.2</v>
      </c>
      <c r="E76" s="48">
        <v>0</v>
      </c>
      <c r="F76" s="64">
        <f>E76*100/D76</f>
        <v>0</v>
      </c>
    </row>
    <row r="77" spans="2:6" ht="16.5" customHeight="1" x14ac:dyDescent="0.2">
      <c r="B77" s="37" t="s">
        <v>25</v>
      </c>
      <c r="C77" s="43" t="s">
        <v>26</v>
      </c>
      <c r="D77" s="45">
        <f>SUM(D78:D81)</f>
        <v>205878.19999999998</v>
      </c>
      <c r="E77" s="45">
        <f>SUM(E78:E81)</f>
        <v>1500.4</v>
      </c>
      <c r="F77" s="64">
        <f>E77*100/D77</f>
        <v>0.72878041482779632</v>
      </c>
    </row>
    <row r="78" spans="2:6" ht="18" customHeight="1" x14ac:dyDescent="0.2">
      <c r="B78" s="54" t="s">
        <v>27</v>
      </c>
      <c r="C78" s="55" t="s">
        <v>28</v>
      </c>
      <c r="D78" s="44">
        <v>86550.399999999994</v>
      </c>
      <c r="E78" s="48">
        <v>0</v>
      </c>
      <c r="F78" s="64">
        <f t="shared" ref="F78:F92" si="2">E78*100/D78</f>
        <v>0</v>
      </c>
    </row>
    <row r="79" spans="2:6" ht="15" customHeight="1" x14ac:dyDescent="0.2">
      <c r="B79" s="54" t="s">
        <v>29</v>
      </c>
      <c r="C79" s="55" t="s">
        <v>30</v>
      </c>
      <c r="D79" s="47">
        <v>79388.399999999994</v>
      </c>
      <c r="E79" s="48">
        <v>0</v>
      </c>
      <c r="F79" s="64">
        <f t="shared" si="2"/>
        <v>0</v>
      </c>
    </row>
    <row r="80" spans="2:6" ht="15" customHeight="1" x14ac:dyDescent="0.2">
      <c r="B80" s="54" t="s">
        <v>59</v>
      </c>
      <c r="C80" s="55" t="s">
        <v>60</v>
      </c>
      <c r="D80" s="47">
        <v>39739.4</v>
      </c>
      <c r="E80" s="48">
        <v>1500.4</v>
      </c>
      <c r="F80" s="64">
        <f t="shared" si="2"/>
        <v>3.7755980211075153</v>
      </c>
    </row>
    <row r="81" spans="2:6" ht="27.75" customHeight="1" x14ac:dyDescent="0.2">
      <c r="B81" s="54" t="s">
        <v>99</v>
      </c>
      <c r="C81" s="55" t="s">
        <v>172</v>
      </c>
      <c r="D81" s="47">
        <v>200</v>
      </c>
      <c r="E81" s="48">
        <v>0</v>
      </c>
      <c r="F81" s="64">
        <f t="shared" si="2"/>
        <v>0</v>
      </c>
    </row>
    <row r="82" spans="2:6" ht="27.75" customHeight="1" x14ac:dyDescent="0.2">
      <c r="B82" s="54" t="s">
        <v>181</v>
      </c>
      <c r="C82" s="43" t="s">
        <v>182</v>
      </c>
      <c r="D82" s="46">
        <f>SUM(D83)</f>
        <v>1301.7</v>
      </c>
      <c r="E82" s="46">
        <f>SUM(E83)</f>
        <v>0</v>
      </c>
      <c r="F82" s="64">
        <f t="shared" si="2"/>
        <v>0</v>
      </c>
    </row>
    <row r="83" spans="2:6" ht="27.75" customHeight="1" x14ac:dyDescent="0.2">
      <c r="B83" s="54" t="s">
        <v>183</v>
      </c>
      <c r="C83" s="55" t="s">
        <v>184</v>
      </c>
      <c r="D83" s="47">
        <v>1301.7</v>
      </c>
      <c r="E83" s="48">
        <v>0</v>
      </c>
      <c r="F83" s="64">
        <f t="shared" si="2"/>
        <v>0</v>
      </c>
    </row>
    <row r="84" spans="2:6" ht="18.75" customHeight="1" x14ac:dyDescent="0.2">
      <c r="B84" s="37" t="s">
        <v>31</v>
      </c>
      <c r="C84" s="43" t="s">
        <v>32</v>
      </c>
      <c r="D84" s="46">
        <f>SUM(D85:D89)</f>
        <v>380806.6</v>
      </c>
      <c r="E84" s="46">
        <f>SUM(E85:E89)</f>
        <v>52114.3</v>
      </c>
      <c r="F84" s="64">
        <f t="shared" si="2"/>
        <v>13.685240749503818</v>
      </c>
    </row>
    <row r="85" spans="2:6" ht="18.75" customHeight="1" x14ac:dyDescent="0.2">
      <c r="B85" s="54" t="s">
        <v>120</v>
      </c>
      <c r="C85" s="55" t="s">
        <v>121</v>
      </c>
      <c r="D85" s="47">
        <v>140898.70000000001</v>
      </c>
      <c r="E85" s="48">
        <v>20433.900000000001</v>
      </c>
      <c r="F85" s="64">
        <f t="shared" si="2"/>
        <v>14.502546865230126</v>
      </c>
    </row>
    <row r="86" spans="2:6" ht="18.75" customHeight="1" x14ac:dyDescent="0.2">
      <c r="B86" s="54" t="s">
        <v>122</v>
      </c>
      <c r="C86" s="55" t="s">
        <v>123</v>
      </c>
      <c r="D86" s="47">
        <v>152690.9</v>
      </c>
      <c r="E86" s="48">
        <v>20555.099999999999</v>
      </c>
      <c r="F86" s="64">
        <f t="shared" si="2"/>
        <v>13.46190244474294</v>
      </c>
    </row>
    <row r="87" spans="2:6" ht="18.75" customHeight="1" x14ac:dyDescent="0.2">
      <c r="B87" s="54" t="s">
        <v>165</v>
      </c>
      <c r="C87" s="55" t="s">
        <v>173</v>
      </c>
      <c r="D87" s="47">
        <v>59995.8</v>
      </c>
      <c r="E87" s="48">
        <v>9155.2999999999993</v>
      </c>
      <c r="F87" s="64">
        <f t="shared" si="2"/>
        <v>15.259901526440181</v>
      </c>
    </row>
    <row r="88" spans="2:6" ht="21" customHeight="1" x14ac:dyDescent="0.2">
      <c r="B88" s="54" t="s">
        <v>124</v>
      </c>
      <c r="C88" s="55" t="s">
        <v>125</v>
      </c>
      <c r="D88" s="47">
        <v>7189.8</v>
      </c>
      <c r="E88" s="48">
        <v>178.8</v>
      </c>
      <c r="F88" s="64">
        <f t="shared" si="2"/>
        <v>2.4868563798714844</v>
      </c>
    </row>
    <row r="89" spans="2:6" ht="17.25" customHeight="1" x14ac:dyDescent="0.2">
      <c r="B89" s="54" t="s">
        <v>126</v>
      </c>
      <c r="C89" s="55" t="s">
        <v>127</v>
      </c>
      <c r="D89" s="47">
        <v>20031.400000000001</v>
      </c>
      <c r="E89" s="48">
        <v>1791.2</v>
      </c>
      <c r="F89" s="64">
        <f t="shared" si="2"/>
        <v>8.9419611210399665</v>
      </c>
    </row>
    <row r="90" spans="2:6" ht="21" customHeight="1" x14ac:dyDescent="0.2">
      <c r="B90" s="37" t="s">
        <v>33</v>
      </c>
      <c r="C90" s="43" t="s">
        <v>174</v>
      </c>
      <c r="D90" s="39">
        <f>SUM(D91:D92)</f>
        <v>60727.3</v>
      </c>
      <c r="E90" s="40">
        <f>SUM(E91:E92)</f>
        <v>10687.699999999999</v>
      </c>
      <c r="F90" s="64">
        <f t="shared" si="2"/>
        <v>17.599498084057746</v>
      </c>
    </row>
    <row r="91" spans="2:6" ht="21" customHeight="1" x14ac:dyDescent="0.2">
      <c r="B91" s="54" t="s">
        <v>136</v>
      </c>
      <c r="C91" s="55" t="s">
        <v>175</v>
      </c>
      <c r="D91" s="44">
        <v>37486</v>
      </c>
      <c r="E91" s="48">
        <v>8361.2999999999993</v>
      </c>
      <c r="F91" s="64">
        <f t="shared" si="2"/>
        <v>22.305127247505734</v>
      </c>
    </row>
    <row r="92" spans="2:6" ht="23.25" customHeight="1" x14ac:dyDescent="0.2">
      <c r="B92" s="54" t="s">
        <v>137</v>
      </c>
      <c r="C92" s="55" t="s">
        <v>176</v>
      </c>
      <c r="D92" s="44">
        <v>23241.3</v>
      </c>
      <c r="E92" s="48">
        <v>2326.4</v>
      </c>
      <c r="F92" s="64">
        <f t="shared" si="2"/>
        <v>10.009767095644392</v>
      </c>
    </row>
    <row r="93" spans="2:6" ht="21" customHeight="1" x14ac:dyDescent="0.2">
      <c r="B93" s="37" t="s">
        <v>116</v>
      </c>
      <c r="C93" s="43" t="s">
        <v>117</v>
      </c>
      <c r="D93" s="46">
        <f>SUM(D94)</f>
        <v>45</v>
      </c>
      <c r="E93" s="46">
        <f>SUM(E94)</f>
        <v>0</v>
      </c>
      <c r="F93" s="64">
        <f>E93*100/D93</f>
        <v>0</v>
      </c>
    </row>
    <row r="94" spans="2:6" ht="23.25" customHeight="1" x14ac:dyDescent="0.2">
      <c r="B94" s="54" t="s">
        <v>118</v>
      </c>
      <c r="C94" s="55" t="s">
        <v>119</v>
      </c>
      <c r="D94" s="47">
        <v>45</v>
      </c>
      <c r="E94" s="48">
        <v>0</v>
      </c>
      <c r="F94" s="64">
        <f t="shared" ref="F94:F107" si="3">E94*100/D94</f>
        <v>0</v>
      </c>
    </row>
    <row r="95" spans="2:6" ht="17.25" customHeight="1" x14ac:dyDescent="0.2">
      <c r="B95" s="37">
        <v>1000</v>
      </c>
      <c r="C95" s="43" t="s">
        <v>34</v>
      </c>
      <c r="D95" s="39">
        <f>SUM(D96:D100)</f>
        <v>59948.3</v>
      </c>
      <c r="E95" s="40">
        <f>SUM(E96:E100)</f>
        <v>6385</v>
      </c>
      <c r="F95" s="64">
        <f t="shared" si="3"/>
        <v>10.650844144037444</v>
      </c>
    </row>
    <row r="96" spans="2:6" ht="17.25" customHeight="1" x14ac:dyDescent="0.2">
      <c r="B96" s="54" t="s">
        <v>138</v>
      </c>
      <c r="C96" s="55" t="s">
        <v>139</v>
      </c>
      <c r="D96" s="44">
        <v>563</v>
      </c>
      <c r="E96" s="48">
        <v>98.9</v>
      </c>
      <c r="F96" s="64">
        <f t="shared" si="3"/>
        <v>17.566607460035524</v>
      </c>
    </row>
    <row r="97" spans="1:7" ht="17.25" customHeight="1" x14ac:dyDescent="0.2">
      <c r="B97" s="54" t="s">
        <v>140</v>
      </c>
      <c r="C97" s="55" t="s">
        <v>141</v>
      </c>
      <c r="D97" s="44">
        <v>25498.9</v>
      </c>
      <c r="E97" s="48">
        <v>3356.6</v>
      </c>
      <c r="F97" s="64">
        <f t="shared" si="3"/>
        <v>13.163705101004357</v>
      </c>
    </row>
    <row r="98" spans="1:7" ht="17.25" customHeight="1" x14ac:dyDescent="0.2">
      <c r="B98" s="54" t="s">
        <v>142</v>
      </c>
      <c r="C98" s="55" t="s">
        <v>143</v>
      </c>
      <c r="D98" s="44">
        <v>10698.7</v>
      </c>
      <c r="E98" s="48">
        <v>1834</v>
      </c>
      <c r="F98" s="64">
        <f t="shared" si="3"/>
        <v>17.142269621542802</v>
      </c>
    </row>
    <row r="99" spans="1:7" ht="17.25" customHeight="1" x14ac:dyDescent="0.2">
      <c r="B99" s="54" t="s">
        <v>144</v>
      </c>
      <c r="C99" s="55" t="s">
        <v>145</v>
      </c>
      <c r="D99" s="44">
        <v>15055</v>
      </c>
      <c r="E99" s="48">
        <v>148</v>
      </c>
      <c r="F99" s="64">
        <f t="shared" si="3"/>
        <v>0.9830621056127532</v>
      </c>
    </row>
    <row r="100" spans="1:7" ht="17.25" customHeight="1" x14ac:dyDescent="0.2">
      <c r="B100" s="54" t="s">
        <v>146</v>
      </c>
      <c r="C100" s="55" t="s">
        <v>147</v>
      </c>
      <c r="D100" s="44">
        <v>8132.7</v>
      </c>
      <c r="E100" s="48">
        <v>947.5</v>
      </c>
      <c r="F100" s="64">
        <f t="shared" si="3"/>
        <v>11.650497374795579</v>
      </c>
    </row>
    <row r="101" spans="1:7" ht="17.25" customHeight="1" x14ac:dyDescent="0.2">
      <c r="B101" s="37" t="s">
        <v>77</v>
      </c>
      <c r="C101" s="43" t="s">
        <v>78</v>
      </c>
      <c r="D101" s="40">
        <f>SUM(D102)</f>
        <v>32612.5</v>
      </c>
      <c r="E101" s="40">
        <f>SUM(E102)</f>
        <v>3804</v>
      </c>
      <c r="F101" s="64">
        <f t="shared" si="3"/>
        <v>11.664239172096588</v>
      </c>
    </row>
    <row r="102" spans="1:7" ht="17.25" customHeight="1" x14ac:dyDescent="0.2">
      <c r="B102" s="54" t="s">
        <v>148</v>
      </c>
      <c r="C102" s="55" t="s">
        <v>178</v>
      </c>
      <c r="D102" s="44">
        <v>32612.5</v>
      </c>
      <c r="E102" s="48">
        <v>3804</v>
      </c>
      <c r="F102" s="64">
        <f t="shared" si="3"/>
        <v>11.664239172096588</v>
      </c>
    </row>
    <row r="103" spans="1:7" ht="17.25" customHeight="1" x14ac:dyDescent="0.2">
      <c r="B103" s="37" t="s">
        <v>79</v>
      </c>
      <c r="C103" s="43" t="s">
        <v>80</v>
      </c>
      <c r="D103" s="40">
        <f>SUM(D104)</f>
        <v>2278.1999999999998</v>
      </c>
      <c r="E103" s="40">
        <f>SUM(E104)</f>
        <v>268.89999999999998</v>
      </c>
      <c r="F103" s="64">
        <f t="shared" si="3"/>
        <v>11.803177947502414</v>
      </c>
    </row>
    <row r="104" spans="1:7" ht="20.25" customHeight="1" x14ac:dyDescent="0.2">
      <c r="B104" s="56" t="s">
        <v>149</v>
      </c>
      <c r="C104" s="57" t="s">
        <v>150</v>
      </c>
      <c r="D104" s="58">
        <v>2278.1999999999998</v>
      </c>
      <c r="E104" s="59">
        <v>268.89999999999998</v>
      </c>
      <c r="F104" s="64">
        <f t="shared" si="3"/>
        <v>11.803177947502414</v>
      </c>
    </row>
    <row r="105" spans="1:7" ht="31.5" x14ac:dyDescent="0.2">
      <c r="B105" s="49" t="s">
        <v>81</v>
      </c>
      <c r="C105" s="50" t="s">
        <v>82</v>
      </c>
      <c r="D105" s="51">
        <f>SUM(D106)</f>
        <v>6500</v>
      </c>
      <c r="E105" s="51">
        <f>SUM(E106)</f>
        <v>469.8</v>
      </c>
      <c r="F105" s="65">
        <f t="shared" si="3"/>
        <v>7.2276923076923074</v>
      </c>
    </row>
    <row r="106" spans="1:7" ht="26.25" thickBot="1" x14ac:dyDescent="0.25">
      <c r="B106" s="56" t="s">
        <v>151</v>
      </c>
      <c r="C106" s="57" t="s">
        <v>177</v>
      </c>
      <c r="D106" s="58">
        <v>6500</v>
      </c>
      <c r="E106" s="59">
        <v>469.8</v>
      </c>
      <c r="F106" s="65">
        <f t="shared" si="3"/>
        <v>7.2276923076923074</v>
      </c>
    </row>
    <row r="107" spans="1:7" ht="19.5" thickBot="1" x14ac:dyDescent="0.25">
      <c r="B107" s="63"/>
      <c r="C107" s="31" t="s">
        <v>155</v>
      </c>
      <c r="D107" s="60">
        <f>SUM(D62+D70+D73+D77+D84+D90+D95+D101+D103+D105+D93+D82)</f>
        <v>1010473.1</v>
      </c>
      <c r="E107" s="60">
        <f>SUM(E62+E70+E73+E77+E84+E90+E95+E101+E103+E105+E93+E82)</f>
        <v>87348.2</v>
      </c>
      <c r="F107" s="67">
        <f t="shared" si="3"/>
        <v>8.6442875124533245</v>
      </c>
    </row>
    <row r="108" spans="1:7" ht="16.5" customHeight="1" x14ac:dyDescent="0.2">
      <c r="B108" s="52"/>
      <c r="C108" s="32" t="s">
        <v>35</v>
      </c>
      <c r="D108" s="53">
        <f>SUM(D60-D107)</f>
        <v>-37848.199999999953</v>
      </c>
      <c r="E108" s="53">
        <f>SUM(E60-E107)</f>
        <v>-6046.5999999999913</v>
      </c>
      <c r="F108" s="36"/>
    </row>
    <row r="109" spans="1:7" ht="23.25" customHeight="1" x14ac:dyDescent="0.2">
      <c r="B109" s="81" t="s">
        <v>195</v>
      </c>
      <c r="C109" s="82"/>
      <c r="D109" s="82"/>
      <c r="E109" s="82"/>
      <c r="F109" s="82"/>
    </row>
    <row r="110" spans="1:7" ht="19.5" customHeight="1" x14ac:dyDescent="0.2">
      <c r="A110" s="68"/>
      <c r="B110" s="68"/>
      <c r="C110" s="68"/>
      <c r="D110" s="68"/>
      <c r="E110" s="68"/>
      <c r="F110" s="68"/>
      <c r="G110" s="68"/>
    </row>
    <row r="111" spans="1:7" ht="42.75" customHeight="1" x14ac:dyDescent="0.2">
      <c r="A111" s="4"/>
      <c r="B111" s="9"/>
      <c r="C111" s="10"/>
      <c r="D111" s="11"/>
      <c r="E111" s="15"/>
      <c r="F111" s="11"/>
    </row>
    <row r="112" spans="1:7" x14ac:dyDescent="0.2">
      <c r="A112" s="4"/>
      <c r="B112" s="9"/>
      <c r="C112" s="10"/>
      <c r="D112" s="11"/>
      <c r="E112" s="15"/>
      <c r="F112" s="11"/>
    </row>
    <row r="113" spans="1:7" x14ac:dyDescent="0.2">
      <c r="A113" s="4"/>
      <c r="B113" s="9"/>
      <c r="C113" s="10"/>
      <c r="D113" s="11"/>
      <c r="E113" s="15"/>
      <c r="F113" s="11"/>
    </row>
    <row r="114" spans="1:7" ht="15" x14ac:dyDescent="0.2">
      <c r="A114" s="4"/>
      <c r="B114" s="17"/>
      <c r="C114" s="17"/>
      <c r="D114" s="17"/>
      <c r="E114" s="17"/>
      <c r="F114" s="17"/>
    </row>
    <row r="115" spans="1:7" ht="15" x14ac:dyDescent="0.2">
      <c r="A115" s="4"/>
      <c r="B115" s="12"/>
      <c r="C115" s="13"/>
      <c r="D115" s="14"/>
      <c r="E115" s="16"/>
      <c r="F115" s="14"/>
      <c r="G115" s="14"/>
    </row>
    <row r="116" spans="1:7" x14ac:dyDescent="0.2">
      <c r="A116" s="4"/>
      <c r="B116" s="6"/>
      <c r="C116" s="6"/>
    </row>
    <row r="117" spans="1:7" x14ac:dyDescent="0.2">
      <c r="A117" s="4"/>
      <c r="C117" s="8"/>
    </row>
    <row r="118" spans="1:7" x14ac:dyDescent="0.2">
      <c r="A118" s="4"/>
    </row>
    <row r="119" spans="1:7" x14ac:dyDescent="0.2">
      <c r="A119" s="4"/>
    </row>
    <row r="121" spans="1:7" ht="18.75" customHeight="1" x14ac:dyDescent="0.2"/>
    <row r="122" spans="1:7" ht="25.5" customHeight="1" x14ac:dyDescent="0.2">
      <c r="A122" s="7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</sheetData>
  <mergeCells count="7">
    <mergeCell ref="A110:G110"/>
    <mergeCell ref="B2:F3"/>
    <mergeCell ref="B4:C5"/>
    <mergeCell ref="F4:F5"/>
    <mergeCell ref="D4:D5"/>
    <mergeCell ref="E4:E5"/>
    <mergeCell ref="B109:F10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tabSelected="1" workbookViewId="0">
      <selection activeCell="Q23" sqref="Q23"/>
    </sheetView>
  </sheetViews>
  <sheetFormatPr defaultRowHeight="12.75" x14ac:dyDescent="0.2"/>
  <sheetData>
    <row r="3" spans="2:15" ht="12.75" customHeight="1" x14ac:dyDescent="0.2">
      <c r="B3" s="83" t="s">
        <v>203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x14ac:dyDescent="0.2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ht="57.75" customHeight="1" x14ac:dyDescent="0.2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2018-03-13T01:50:52Z</cp:lastPrinted>
  <dcterms:created xsi:type="dcterms:W3CDTF">2005-02-24T04:25:28Z</dcterms:created>
  <dcterms:modified xsi:type="dcterms:W3CDTF">2018-04-09T08:13:13Z</dcterms:modified>
</cp:coreProperties>
</file>