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3\Отчет об исполнении\Ежемесячное исполнение\"/>
    </mc:Choice>
  </mc:AlternateContent>
  <xr:revisionPtr revIDLastSave="0" documentId="13_ncr:1_{3F70BA36-B414-4A67-BE8B-3B6ED455E8D3}" xr6:coauthVersionLast="37" xr6:coauthVersionMax="37" xr10:uidLastSave="{00000000-0000-0000-0000-000000000000}"/>
  <bookViews>
    <workbookView xWindow="840" yWindow="885" windowWidth="10860" windowHeight="5220" activeTab="1" xr2:uid="{00000000-000D-0000-FFFF-FFFF00000000}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E7" i="1" l="1"/>
  <c r="F50" i="1" l="1"/>
  <c r="F49" i="1"/>
  <c r="F48" i="1"/>
  <c r="F47" i="1"/>
  <c r="F46" i="1"/>
  <c r="F45" i="1"/>
  <c r="F44" i="1"/>
  <c r="F43" i="1"/>
  <c r="F42" i="1"/>
  <c r="F37" i="1"/>
  <c r="F34" i="1"/>
  <c r="F33" i="1"/>
  <c r="F32" i="1"/>
  <c r="F30" i="1"/>
  <c r="F29" i="1"/>
  <c r="F28" i="1"/>
  <c r="F27" i="1"/>
  <c r="F26" i="1"/>
  <c r="F24" i="1"/>
  <c r="F23" i="1"/>
  <c r="F20" i="1"/>
  <c r="F18" i="1"/>
  <c r="F17" i="1"/>
  <c r="F15" i="1"/>
  <c r="F14" i="1"/>
  <c r="F11" i="1"/>
  <c r="F10" i="1"/>
  <c r="F9" i="1"/>
  <c r="E22" i="1" l="1"/>
  <c r="F22" i="1" s="1"/>
  <c r="D22" i="1"/>
  <c r="D88" i="1" l="1"/>
  <c r="D77" i="1"/>
  <c r="D69" i="1"/>
  <c r="D65" i="1"/>
  <c r="D53" i="1"/>
  <c r="D12" i="1"/>
  <c r="E12" i="1"/>
  <c r="F12" i="1" s="1"/>
  <c r="E86" i="1" l="1"/>
  <c r="D86" i="1"/>
  <c r="E41" i="1"/>
  <c r="F41" i="1" s="1"/>
  <c r="E19" i="1"/>
  <c r="F19" i="1" s="1"/>
  <c r="E31" i="1"/>
  <c r="F31" i="1" s="1"/>
  <c r="D31" i="1"/>
  <c r="E62" i="1"/>
  <c r="E40" i="1" l="1"/>
  <c r="D62" i="1"/>
  <c r="E74" i="1"/>
  <c r="D74" i="1"/>
  <c r="E39" i="1" l="1"/>
  <c r="E93" i="1"/>
  <c r="D93" i="1"/>
  <c r="E6" i="1" l="1"/>
  <c r="E69" i="1"/>
  <c r="D41" i="1" l="1"/>
  <c r="D40" i="1" l="1"/>
  <c r="F40" i="1" s="1"/>
  <c r="D19" i="1"/>
  <c r="D39" i="1" l="1"/>
  <c r="F39" i="1" s="1"/>
  <c r="E28" i="1"/>
  <c r="D28" i="1"/>
  <c r="D96" i="1" l="1"/>
  <c r="E53" i="1" l="1"/>
  <c r="E65" i="1"/>
  <c r="E77" i="1"/>
  <c r="E83" i="1"/>
  <c r="E88" i="1"/>
  <c r="E98" i="1"/>
  <c r="E8" i="1"/>
  <c r="F8" i="1" s="1"/>
  <c r="E16" i="1"/>
  <c r="F16" i="1" s="1"/>
  <c r="D8" i="1"/>
  <c r="D16" i="1"/>
  <c r="E96" i="1"/>
  <c r="D98" i="1"/>
  <c r="D83" i="1"/>
  <c r="D7" i="1" l="1"/>
  <c r="F7" i="1"/>
  <c r="D100" i="1"/>
  <c r="E52" i="1"/>
  <c r="E100" i="1"/>
  <c r="D52" i="1"/>
  <c r="D6" i="1" l="1"/>
  <c r="D51" i="1" s="1"/>
  <c r="D101" i="1" s="1"/>
  <c r="F6" i="1" l="1"/>
  <c r="E51" i="1" l="1"/>
  <c r="F51" i="1" s="1"/>
  <c r="E101" i="1" l="1"/>
</calcChain>
</file>

<file path=xl/sharedStrings.xml><?xml version="1.0" encoding="utf-8"?>
<sst xmlns="http://schemas.openxmlformats.org/spreadsheetml/2006/main" count="191" uniqueCount="189">
  <si>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</si>
  <si>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</si>
  <si>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</si>
  <si>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</si>
  <si>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</si>
  <si>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</si>
  <si>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</si>
  <si>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</si>
  <si>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</si>
  <si>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</si>
  <si>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</si>
  <si>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</si>
  <si>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</si>
  <si>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</si>
  <si>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</si>
  <si>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</si>
  <si>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</si>
  <si>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</si>
  <si>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</si>
  <si>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</si>
  <si>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</si>
  <si>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</si>
  <si>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</si>
  <si>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</si>
  <si>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</si>
  <si>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</si>
  <si>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</si>
  <si>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</si>
  <si>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</si>
  <si>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</si>
  <si>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</si>
  <si>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</si>
  <si>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</si>
  <si>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</si>
  <si>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</si>
  <si>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</si>
  <si>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</si>
  <si>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</si>
  <si>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</si>
  <si>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</si>
  <si>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</si>
  <si>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</si>
  <si>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</si>
  <si>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</si>
  <si>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</si>
  <si>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</si>
  <si>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</si>
  <si>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</si>
  <si>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</si>
  <si>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</si>
  <si>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</si>
  <si>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</si>
  <si>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</si>
  <si>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</si>
  <si>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</si>
  <si>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</si>
  <si>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</si>
  <si>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</si>
  <si>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</si>
  <si>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</si>
  <si>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</si>
  <si>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</si>
  <si>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</si>
  <si>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</si>
  <si>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</si>
  <si>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</si>
  <si>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</si>
  <si>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</si>
  <si>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</si>
  <si>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</si>
  <si>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</si>
  <si>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</si>
  <si>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</si>
  <si>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</si>
  <si>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</si>
  <si>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</si>
  <si>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</si>
  <si>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</si>
  <si>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</si>
  <si>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</si>
  <si>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</si>
  <si>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</si>
  <si>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</si>
  <si>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</si>
  <si>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</si>
  <si>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</si>
  <si>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</si>
  <si>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</si>
  <si>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</si>
  <si>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</si>
  <si>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</si>
  <si>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</si>
  <si>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</si>
  <si>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</si>
  <si>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</si>
  <si>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</si>
  <si>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</si>
  <si>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</si>
  <si>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</si>
  <si>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</si>
  <si>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</si>
  <si>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</si>
  <si>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</si>
  <si>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</si>
  <si>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</si>
  <si>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</si>
  <si>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</si>
  <si>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</si>
  <si>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</si>
  <si>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</si>
  <si>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</si>
  <si>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</si>
  <si>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</si>
  <si>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</si>
  <si>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</si>
  <si>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</si>
  <si>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</si>
  <si>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</si>
  <si>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</si>
  <si>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</si>
  <si>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</si>
  <si>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</si>
  <si>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</si>
  <si>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</si>
  <si>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</si>
  <si>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</si>
  <si>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</si>
  <si>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</si>
  <si>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</si>
  <si>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</si>
  <si>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</si>
  <si>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</si>
  <si>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</si>
  <si>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</si>
  <si>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</si>
  <si>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</si>
  <si>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</si>
  <si>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</si>
  <si>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</si>
  <si>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</si>
  <si>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</si>
  <si>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</si>
  <si>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</si>
  <si>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</si>
  <si>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</si>
  <si>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</si>
  <si>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</si>
  <si>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</si>
  <si>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</si>
  <si>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</si>
  <si>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</si>
  <si>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</si>
  <si>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</si>
  <si>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</si>
  <si>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</si>
  <si>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</si>
  <si>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</si>
  <si>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</si>
  <si>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</si>
  <si>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</si>
  <si>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</si>
  <si>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</si>
  <si>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</si>
  <si>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</si>
  <si>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</si>
  <si>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</si>
  <si>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</si>
  <si>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</si>
  <si>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</si>
  <si>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</si>
  <si>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</si>
  <si>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</si>
  <si>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</si>
  <si>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</si>
  <si>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</si>
  <si>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</si>
  <si>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</si>
  <si>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</si>
  <si>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</si>
  <si>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</si>
  <si>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</si>
  <si>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Руководитель финансового управления администрации города Енисейска                                                     Ю.В.Смирнов</t>
  </si>
  <si>
    <t>Плата по соглашениям об установлении сервитута в отношении земельных участков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</si>
  <si>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01.09.2023 года</t>
    </r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</si>
  <si>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</si>
  <si>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</si>
  <si>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1 15 02040 04 0000 140</t>
  </si>
  <si>
    <t>1 15 00000 00 0000 000</t>
  </si>
  <si>
    <t>Текущее исполнение городского бюджета на 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</si>
</sst>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164" fontId="14" fillId="3" borderId="3" xfId="0" applyNumberFormat="1" applyFont="1" applyFill="1" applyBorder="1"/>
    <xf numFmtId="165" fontId="14" fillId="0" borderId="0" xfId="0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14</xdr:col>
      <xdr:colOff>561568</xdr:colOff>
      <xdr:row>36</xdr:row>
      <xdr:rowOff>43125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AEA4083-66F7-40F0-B548-0B522C918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23925"/>
          <a:ext cx="8486368" cy="5224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"/>
  <sheetViews>
    <sheetView view="pageBreakPreview" topLeftCell="B25" zoomScaleNormal="75" workbookViewId="0">
      <selection activeCell="O49" sqref="O49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6" max="6" width="10.28515625" bestFit="1" customWidth="1"/>
    <col min="8" max="8" width="24.7109375" style="2" customWidth="1"/>
  </cols>
  <sheetData>
    <row r="1" spans="1:6" ht="1.5" customHeight="1" x14ac:dyDescent="0.2"/>
    <row r="2" spans="1:6" x14ac:dyDescent="0.2">
      <c r="B2" s="68" t="s">
        <v>183</v>
      </c>
      <c r="C2" s="69"/>
      <c r="D2" s="69"/>
      <c r="E2" s="69"/>
    </row>
    <row r="3" spans="1:6" ht="21.75" customHeight="1" thickBot="1" x14ac:dyDescent="0.25">
      <c r="B3" s="69"/>
      <c r="C3" s="69"/>
      <c r="D3" s="69"/>
      <c r="E3" s="69"/>
    </row>
    <row r="4" spans="1:6" ht="12.75" customHeight="1" x14ac:dyDescent="0.2">
      <c r="A4" s="1"/>
      <c r="B4" s="70" t="s">
        <v>0</v>
      </c>
      <c r="C4" s="71"/>
      <c r="D4" s="74" t="s">
        <v>1</v>
      </c>
      <c r="E4" s="76" t="s">
        <v>2</v>
      </c>
    </row>
    <row r="5" spans="1:6" ht="13.5" thickBot="1" x14ac:dyDescent="0.25">
      <c r="A5" s="1"/>
      <c r="B5" s="72"/>
      <c r="C5" s="73"/>
      <c r="D5" s="75"/>
      <c r="E5" s="77"/>
    </row>
    <row r="6" spans="1:6" ht="19.5" customHeight="1" x14ac:dyDescent="0.2">
      <c r="B6" s="29"/>
      <c r="C6" s="33" t="s">
        <v>4</v>
      </c>
      <c r="D6" s="34">
        <f>SUM(D7+D39)</f>
        <v>1163563.2</v>
      </c>
      <c r="E6" s="34">
        <f>SUM(E7+E39)</f>
        <v>726103.80000000016</v>
      </c>
      <c r="F6" s="66">
        <f>(E6/D6*100)</f>
        <v>62.40346893060903</v>
      </c>
    </row>
    <row r="7" spans="1:6" ht="15.75" x14ac:dyDescent="0.2">
      <c r="B7" s="18" t="s">
        <v>3</v>
      </c>
      <c r="C7" s="41" t="s">
        <v>48</v>
      </c>
      <c r="D7" s="37">
        <f>SUM(D8+D12+D16+D19+D22+D27+D31+D37+D28+D11+D21)</f>
        <v>251252.9</v>
      </c>
      <c r="E7" s="37">
        <f>SUM(E8+E12+E16+E19+E22+E27+E31+E37+E28+E11+E21+E38+E35)</f>
        <v>153188.70000000004</v>
      </c>
      <c r="F7" s="66">
        <f t="shared" ref="F7:F51" si="0">(E7/D7*100)</f>
        <v>60.969923133225542</v>
      </c>
    </row>
    <row r="8" spans="1:6" x14ac:dyDescent="0.2">
      <c r="B8" s="18" t="s">
        <v>39</v>
      </c>
      <c r="C8" s="20" t="s">
        <v>74</v>
      </c>
      <c r="D8" s="38">
        <f>SUM(D9+D10)</f>
        <v>161720.9</v>
      </c>
      <c r="E8" s="38">
        <f>SUM(E9+E10)</f>
        <v>96334.200000000012</v>
      </c>
      <c r="F8" s="66">
        <f t="shared" si="0"/>
        <v>59.568181972769139</v>
      </c>
    </row>
    <row r="9" spans="1:6" x14ac:dyDescent="0.2">
      <c r="B9" s="18" t="s">
        <v>5</v>
      </c>
      <c r="C9" s="21" t="s">
        <v>6</v>
      </c>
      <c r="D9" s="46">
        <v>4000</v>
      </c>
      <c r="E9" s="46">
        <v>-11.4</v>
      </c>
      <c r="F9" s="66">
        <f t="shared" si="0"/>
        <v>-0.28500000000000003</v>
      </c>
    </row>
    <row r="10" spans="1:6" x14ac:dyDescent="0.2">
      <c r="B10" s="60" t="s">
        <v>7</v>
      </c>
      <c r="C10" s="20" t="s">
        <v>8</v>
      </c>
      <c r="D10" s="38">
        <v>157720.9</v>
      </c>
      <c r="E10" s="38">
        <v>96345.600000000006</v>
      </c>
      <c r="F10" s="66">
        <f t="shared" si="0"/>
        <v>61.086133797106157</v>
      </c>
    </row>
    <row r="11" spans="1:6" ht="25.5" x14ac:dyDescent="0.2">
      <c r="B11" s="18" t="s">
        <v>82</v>
      </c>
      <c r="C11" s="20" t="s">
        <v>80</v>
      </c>
      <c r="D11" s="38">
        <v>1654.7</v>
      </c>
      <c r="E11" s="38">
        <v>1231.3</v>
      </c>
      <c r="F11" s="66">
        <f t="shared" si="0"/>
        <v>74.412280171632318</v>
      </c>
    </row>
    <row r="12" spans="1:6" x14ac:dyDescent="0.2">
      <c r="B12" s="19" t="s">
        <v>81</v>
      </c>
      <c r="C12" s="22" t="s">
        <v>36</v>
      </c>
      <c r="D12" s="38">
        <f>SUM(D15+D14+D13)</f>
        <v>48580</v>
      </c>
      <c r="E12" s="38">
        <f>SUM(E15+E14+E13)</f>
        <v>28434.2</v>
      </c>
      <c r="F12" s="66">
        <f t="shared" si="0"/>
        <v>58.530671058048576</v>
      </c>
    </row>
    <row r="13" spans="1:6" ht="12" customHeight="1" x14ac:dyDescent="0.2">
      <c r="B13" s="18" t="s">
        <v>44</v>
      </c>
      <c r="C13" s="21" t="s">
        <v>177</v>
      </c>
      <c r="D13" s="46">
        <v>0</v>
      </c>
      <c r="E13" s="46">
        <v>-152.80000000000001</v>
      </c>
      <c r="F13" s="66"/>
    </row>
    <row r="14" spans="1:6" ht="25.5" x14ac:dyDescent="0.2">
      <c r="B14" s="18" t="s">
        <v>170</v>
      </c>
      <c r="C14" s="21" t="s">
        <v>169</v>
      </c>
      <c r="D14" s="46">
        <v>43480</v>
      </c>
      <c r="E14" s="46">
        <v>25546.799999999999</v>
      </c>
      <c r="F14" s="66">
        <f t="shared" si="0"/>
        <v>58.755289788408462</v>
      </c>
    </row>
    <row r="15" spans="1:6" ht="25.5" x14ac:dyDescent="0.2">
      <c r="B15" s="18" t="s">
        <v>83</v>
      </c>
      <c r="C15" s="21" t="s">
        <v>84</v>
      </c>
      <c r="D15" s="46">
        <v>5100</v>
      </c>
      <c r="E15" s="46">
        <v>3040.2</v>
      </c>
      <c r="F15" s="66">
        <f t="shared" si="0"/>
        <v>59.611764705882351</v>
      </c>
    </row>
    <row r="16" spans="1:6" x14ac:dyDescent="0.2">
      <c r="B16" s="18" t="s">
        <v>9</v>
      </c>
      <c r="C16" s="22" t="s">
        <v>10</v>
      </c>
      <c r="D16" s="38">
        <f>SUM(D17+D18)</f>
        <v>9446.5</v>
      </c>
      <c r="E16" s="38">
        <f>SUM(E17+E18)</f>
        <v>4536.1000000000004</v>
      </c>
      <c r="F16" s="66">
        <f t="shared" si="0"/>
        <v>48.018842957709204</v>
      </c>
    </row>
    <row r="17" spans="1:6" x14ac:dyDescent="0.2">
      <c r="B17" s="18" t="s">
        <v>45</v>
      </c>
      <c r="C17" s="21" t="s">
        <v>11</v>
      </c>
      <c r="D17" s="46">
        <v>3321</v>
      </c>
      <c r="E17" s="46">
        <v>518.1</v>
      </c>
      <c r="F17" s="66">
        <f t="shared" si="0"/>
        <v>15.600722673893404</v>
      </c>
    </row>
    <row r="18" spans="1:6" x14ac:dyDescent="0.2">
      <c r="B18" s="18" t="s">
        <v>43</v>
      </c>
      <c r="C18" s="21" t="s">
        <v>35</v>
      </c>
      <c r="D18" s="46">
        <v>6125.5</v>
      </c>
      <c r="E18" s="46">
        <v>4018</v>
      </c>
      <c r="F18" s="66">
        <f t="shared" si="0"/>
        <v>65.594645335074688</v>
      </c>
    </row>
    <row r="19" spans="1:6" x14ac:dyDescent="0.2">
      <c r="B19" s="18" t="s">
        <v>12</v>
      </c>
      <c r="C19" s="22" t="s">
        <v>13</v>
      </c>
      <c r="D19" s="38">
        <f>SUM(D20:D20)</f>
        <v>7500</v>
      </c>
      <c r="E19" s="38">
        <f>SUM(E20:E20)</f>
        <v>5001.8</v>
      </c>
      <c r="F19" s="66">
        <f t="shared" si="0"/>
        <v>66.690666666666658</v>
      </c>
    </row>
    <row r="20" spans="1:6" ht="25.5" x14ac:dyDescent="0.2">
      <c r="B20" s="23" t="s">
        <v>61</v>
      </c>
      <c r="C20" s="24" t="s">
        <v>60</v>
      </c>
      <c r="D20" s="46">
        <v>7500</v>
      </c>
      <c r="E20" s="46">
        <v>5001.8</v>
      </c>
      <c r="F20" s="66">
        <f t="shared" si="0"/>
        <v>66.690666666666658</v>
      </c>
    </row>
    <row r="21" spans="1:6" ht="25.5" x14ac:dyDescent="0.2">
      <c r="B21" s="23" t="s">
        <v>155</v>
      </c>
      <c r="C21" s="20" t="s">
        <v>154</v>
      </c>
      <c r="D21" s="38">
        <v>0</v>
      </c>
      <c r="E21" s="38">
        <v>0</v>
      </c>
      <c r="F21" s="66"/>
    </row>
    <row r="22" spans="1:6" ht="25.5" x14ac:dyDescent="0.2">
      <c r="B22" s="18" t="s">
        <v>14</v>
      </c>
      <c r="C22" s="22" t="s">
        <v>15</v>
      </c>
      <c r="D22" s="38">
        <f>SUM(D23+D26+D24+D25)</f>
        <v>13591.3</v>
      </c>
      <c r="E22" s="38">
        <f>SUM(E23+E26+E24+E25)</f>
        <v>10298.699999999999</v>
      </c>
      <c r="F22" s="66">
        <f t="shared" si="0"/>
        <v>75.774208501026379</v>
      </c>
    </row>
    <row r="23" spans="1:6" x14ac:dyDescent="0.2">
      <c r="B23" s="18" t="s">
        <v>56</v>
      </c>
      <c r="C23" s="25" t="s">
        <v>86</v>
      </c>
      <c r="D23" s="46">
        <v>7504.8</v>
      </c>
      <c r="E23" s="46">
        <v>5155</v>
      </c>
      <c r="F23" s="66">
        <f t="shared" si="0"/>
        <v>68.68937213516682</v>
      </c>
    </row>
    <row r="24" spans="1:6" ht="25.5" x14ac:dyDescent="0.2">
      <c r="B24" s="18" t="s">
        <v>56</v>
      </c>
      <c r="C24" s="25" t="s">
        <v>85</v>
      </c>
      <c r="D24" s="46">
        <v>1980</v>
      </c>
      <c r="E24" s="46">
        <v>1764.9</v>
      </c>
      <c r="F24" s="66">
        <f t="shared" si="0"/>
        <v>89.13636363636364</v>
      </c>
    </row>
    <row r="25" spans="1:6" ht="25.5" x14ac:dyDescent="0.2">
      <c r="B25" s="18" t="s">
        <v>56</v>
      </c>
      <c r="C25" s="25" t="s">
        <v>182</v>
      </c>
      <c r="D25" s="46">
        <v>0</v>
      </c>
      <c r="E25" s="46">
        <v>3.9</v>
      </c>
      <c r="F25" s="66"/>
    </row>
    <row r="26" spans="1:6" ht="38.25" x14ac:dyDescent="0.2">
      <c r="B26" s="18" t="s">
        <v>57</v>
      </c>
      <c r="C26" s="25" t="s">
        <v>178</v>
      </c>
      <c r="D26" s="46">
        <v>4106.5</v>
      </c>
      <c r="E26" s="46">
        <v>3374.9</v>
      </c>
      <c r="F26" s="66">
        <f t="shared" si="0"/>
        <v>82.184341896992578</v>
      </c>
    </row>
    <row r="27" spans="1:6" x14ac:dyDescent="0.2">
      <c r="A27" s="2"/>
      <c r="B27" s="26" t="s">
        <v>40</v>
      </c>
      <c r="C27" s="22" t="s">
        <v>59</v>
      </c>
      <c r="D27" s="38">
        <v>157.9</v>
      </c>
      <c r="E27" s="38">
        <v>416.7</v>
      </c>
      <c r="F27" s="66">
        <f t="shared" si="0"/>
        <v>263.90120329322355</v>
      </c>
    </row>
    <row r="28" spans="1:6" ht="25.5" x14ac:dyDescent="0.2">
      <c r="B28" s="18" t="s">
        <v>58</v>
      </c>
      <c r="C28" s="20" t="s">
        <v>77</v>
      </c>
      <c r="D28" s="38">
        <f>SUM(D29:D30)</f>
        <v>464</v>
      </c>
      <c r="E28" s="38">
        <f>SUM(E29:E30)</f>
        <v>41.6</v>
      </c>
      <c r="F28" s="66">
        <f t="shared" si="0"/>
        <v>8.9655172413793096</v>
      </c>
    </row>
    <row r="29" spans="1:6" ht="25.5" hidden="1" x14ac:dyDescent="0.2">
      <c r="B29" s="18" t="s">
        <v>75</v>
      </c>
      <c r="C29" s="21" t="s">
        <v>76</v>
      </c>
      <c r="D29" s="42">
        <v>0</v>
      </c>
      <c r="E29" s="46">
        <v>0</v>
      </c>
      <c r="F29" s="66" t="e">
        <f t="shared" si="0"/>
        <v>#DIV/0!</v>
      </c>
    </row>
    <row r="30" spans="1:6" x14ac:dyDescent="0.2">
      <c r="B30" s="18" t="s">
        <v>144</v>
      </c>
      <c r="C30" s="21" t="s">
        <v>143</v>
      </c>
      <c r="D30" s="42">
        <v>464</v>
      </c>
      <c r="E30" s="46">
        <v>41.6</v>
      </c>
      <c r="F30" s="66">
        <f t="shared" si="0"/>
        <v>8.9655172413793096</v>
      </c>
    </row>
    <row r="31" spans="1:6" ht="25.5" x14ac:dyDescent="0.2">
      <c r="B31" s="18" t="s">
        <v>46</v>
      </c>
      <c r="C31" s="20" t="s">
        <v>73</v>
      </c>
      <c r="D31" s="37">
        <f>SUM(D32:D34)</f>
        <v>5966.1</v>
      </c>
      <c r="E31" s="37">
        <f>SUM(E32:E34)</f>
        <v>4824</v>
      </c>
      <c r="F31" s="66">
        <f t="shared" si="0"/>
        <v>80.856841152511677</v>
      </c>
    </row>
    <row r="32" spans="1:6" x14ac:dyDescent="0.2">
      <c r="B32" s="23" t="s">
        <v>176</v>
      </c>
      <c r="C32" s="24" t="s">
        <v>175</v>
      </c>
      <c r="D32" s="42">
        <v>500</v>
      </c>
      <c r="E32" s="42">
        <v>942</v>
      </c>
      <c r="F32" s="66">
        <f t="shared" si="0"/>
        <v>188.39999999999998</v>
      </c>
    </row>
    <row r="33" spans="1:6" x14ac:dyDescent="0.2">
      <c r="B33" s="18" t="s">
        <v>64</v>
      </c>
      <c r="C33" s="24" t="s">
        <v>62</v>
      </c>
      <c r="D33" s="42">
        <v>3422.6</v>
      </c>
      <c r="E33" s="46">
        <v>3249.1</v>
      </c>
      <c r="F33" s="66">
        <f t="shared" si="0"/>
        <v>94.93075439724187</v>
      </c>
    </row>
    <row r="34" spans="1:6" x14ac:dyDescent="0.2">
      <c r="B34" s="18" t="s">
        <v>65</v>
      </c>
      <c r="C34" s="24" t="s">
        <v>63</v>
      </c>
      <c r="D34" s="42">
        <v>2043.5</v>
      </c>
      <c r="E34" s="46">
        <v>632.9</v>
      </c>
      <c r="F34" s="66">
        <f t="shared" si="0"/>
        <v>30.971372644971861</v>
      </c>
    </row>
    <row r="35" spans="1:6" x14ac:dyDescent="0.2">
      <c r="B35" s="18" t="s">
        <v>187</v>
      </c>
      <c r="C35" s="20" t="s">
        <v>184</v>
      </c>
      <c r="D35" s="42">
        <v>0</v>
      </c>
      <c r="E35" s="46">
        <v>5.2</v>
      </c>
      <c r="F35" s="66"/>
    </row>
    <row r="36" spans="1:6" ht="25.5" x14ac:dyDescent="0.2">
      <c r="B36" s="18" t="s">
        <v>186</v>
      </c>
      <c r="C36" s="24" t="s">
        <v>185</v>
      </c>
      <c r="D36" s="42">
        <v>0</v>
      </c>
      <c r="E36" s="46">
        <v>5.2</v>
      </c>
      <c r="F36" s="66"/>
    </row>
    <row r="37" spans="1:6" x14ac:dyDescent="0.2">
      <c r="A37" s="2"/>
      <c r="B37" s="18" t="s">
        <v>41</v>
      </c>
      <c r="C37" s="22" t="s">
        <v>42</v>
      </c>
      <c r="D37" s="37">
        <v>2171.5</v>
      </c>
      <c r="E37" s="38">
        <v>2063</v>
      </c>
      <c r="F37" s="66">
        <f t="shared" si="0"/>
        <v>95.003453833755472</v>
      </c>
    </row>
    <row r="38" spans="1:6" ht="16.5" customHeight="1" x14ac:dyDescent="0.2">
      <c r="A38" s="2"/>
      <c r="B38" s="18" t="s">
        <v>165</v>
      </c>
      <c r="C38" s="22" t="s">
        <v>164</v>
      </c>
      <c r="D38" s="37">
        <v>0</v>
      </c>
      <c r="E38" s="38">
        <v>1.9</v>
      </c>
      <c r="F38" s="66"/>
    </row>
    <row r="39" spans="1:6" ht="15.75" x14ac:dyDescent="0.25">
      <c r="B39" s="18"/>
      <c r="C39" s="27" t="s">
        <v>37</v>
      </c>
      <c r="D39" s="37">
        <f>SUM(D40+D49+D50+D48)</f>
        <v>912310.3</v>
      </c>
      <c r="E39" s="37">
        <f>SUM(E40+E49+E50+E48)</f>
        <v>572915.10000000009</v>
      </c>
      <c r="F39" s="66">
        <f t="shared" si="0"/>
        <v>62.798271596845943</v>
      </c>
    </row>
    <row r="40" spans="1:6" ht="15.75" x14ac:dyDescent="0.2">
      <c r="B40" s="18" t="s">
        <v>16</v>
      </c>
      <c r="C40" s="28" t="s">
        <v>55</v>
      </c>
      <c r="D40" s="37">
        <f>SUM(D41+D45+D46+D47)</f>
        <v>912500.3</v>
      </c>
      <c r="E40" s="37">
        <f>SUM(E41+E45+E46+E47)</f>
        <v>573100.30000000005</v>
      </c>
      <c r="F40" s="66">
        <f t="shared" si="0"/>
        <v>62.805491680386297</v>
      </c>
    </row>
    <row r="41" spans="1:6" x14ac:dyDescent="0.2">
      <c r="B41" s="18" t="s">
        <v>145</v>
      </c>
      <c r="C41" s="21" t="s">
        <v>17</v>
      </c>
      <c r="D41" s="42">
        <f>D42+D43+D44</f>
        <v>369430.2</v>
      </c>
      <c r="E41" s="42">
        <f>E42+E43+E44</f>
        <v>263115.2</v>
      </c>
      <c r="F41" s="66">
        <f t="shared" si="0"/>
        <v>71.22189793904235</v>
      </c>
    </row>
    <row r="42" spans="1:6" x14ac:dyDescent="0.2">
      <c r="B42" s="18" t="s">
        <v>156</v>
      </c>
      <c r="C42" s="21" t="s">
        <v>47</v>
      </c>
      <c r="D42" s="42">
        <v>244972.7</v>
      </c>
      <c r="E42" s="46">
        <v>213334.8</v>
      </c>
      <c r="F42" s="66">
        <f t="shared" si="0"/>
        <v>87.08513234331825</v>
      </c>
    </row>
    <row r="43" spans="1:6" x14ac:dyDescent="0.2">
      <c r="B43" s="18" t="s">
        <v>157</v>
      </c>
      <c r="C43" s="21" t="s">
        <v>53</v>
      </c>
      <c r="D43" s="42">
        <v>47982</v>
      </c>
      <c r="E43" s="46">
        <v>29576.5</v>
      </c>
      <c r="F43" s="66">
        <f t="shared" si="0"/>
        <v>61.640823642199159</v>
      </c>
    </row>
    <row r="44" spans="1:6" ht="25.5" x14ac:dyDescent="0.2">
      <c r="B44" s="18" t="s">
        <v>158</v>
      </c>
      <c r="C44" s="62" t="s">
        <v>159</v>
      </c>
      <c r="D44" s="42">
        <v>76475.5</v>
      </c>
      <c r="E44" s="46">
        <v>20203.900000000001</v>
      </c>
      <c r="F44" s="66">
        <f t="shared" si="0"/>
        <v>26.418787716327451</v>
      </c>
    </row>
    <row r="45" spans="1:6" ht="25.5" x14ac:dyDescent="0.2">
      <c r="B45" s="18" t="s">
        <v>146</v>
      </c>
      <c r="C45" s="25" t="s">
        <v>49</v>
      </c>
      <c r="D45" s="45">
        <v>115553.3</v>
      </c>
      <c r="E45" s="46">
        <v>41805.199999999997</v>
      </c>
      <c r="F45" s="66">
        <f t="shared" si="0"/>
        <v>36.178283095333491</v>
      </c>
    </row>
    <row r="46" spans="1:6" ht="25.5" x14ac:dyDescent="0.2">
      <c r="B46" s="18" t="s">
        <v>147</v>
      </c>
      <c r="C46" s="25" t="s">
        <v>50</v>
      </c>
      <c r="D46" s="45">
        <v>405514.5</v>
      </c>
      <c r="E46" s="46">
        <v>257354.1</v>
      </c>
      <c r="F46" s="66">
        <f t="shared" si="0"/>
        <v>63.463599945254735</v>
      </c>
    </row>
    <row r="47" spans="1:6" x14ac:dyDescent="0.2">
      <c r="B47" s="18" t="s">
        <v>151</v>
      </c>
      <c r="C47" s="63" t="s">
        <v>150</v>
      </c>
      <c r="D47" s="45">
        <v>22002.3</v>
      </c>
      <c r="E47" s="46">
        <v>10825.8</v>
      </c>
      <c r="F47" s="66">
        <f t="shared" si="0"/>
        <v>49.203037864223283</v>
      </c>
    </row>
    <row r="48" spans="1:6" ht="25.5" hidden="1" x14ac:dyDescent="0.2">
      <c r="B48" s="18" t="s">
        <v>160</v>
      </c>
      <c r="C48" s="25" t="s">
        <v>174</v>
      </c>
      <c r="D48" s="45">
        <v>0</v>
      </c>
      <c r="E48" s="46">
        <v>0</v>
      </c>
      <c r="F48" s="66" t="e">
        <f t="shared" si="0"/>
        <v>#DIV/0!</v>
      </c>
    </row>
    <row r="49" spans="2:6" ht="51" x14ac:dyDescent="0.2">
      <c r="B49" s="18" t="s">
        <v>172</v>
      </c>
      <c r="C49" s="64" t="s">
        <v>173</v>
      </c>
      <c r="D49" s="45">
        <v>6410.2</v>
      </c>
      <c r="E49" s="46">
        <v>6464</v>
      </c>
      <c r="F49" s="66">
        <f t="shared" si="0"/>
        <v>100.83928738572901</v>
      </c>
    </row>
    <row r="50" spans="2:6" ht="13.5" thickBot="1" x14ac:dyDescent="0.25">
      <c r="B50" s="18" t="s">
        <v>161</v>
      </c>
      <c r="C50" s="25" t="s">
        <v>72</v>
      </c>
      <c r="D50" s="46">
        <v>-6600.2</v>
      </c>
      <c r="E50" s="46">
        <v>-6649.2</v>
      </c>
      <c r="F50" s="66">
        <f t="shared" si="0"/>
        <v>100.74240174540165</v>
      </c>
    </row>
    <row r="51" spans="2:6" ht="19.5" thickBot="1" x14ac:dyDescent="0.25">
      <c r="B51" s="17"/>
      <c r="C51" s="30" t="s">
        <v>38</v>
      </c>
      <c r="D51" s="58">
        <f>SUM(D6)</f>
        <v>1163563.2</v>
      </c>
      <c r="E51" s="58">
        <f>SUM(E6)</f>
        <v>726103.80000000016</v>
      </c>
      <c r="F51" s="66">
        <f t="shared" si="0"/>
        <v>62.40346893060903</v>
      </c>
    </row>
    <row r="52" spans="2:6" x14ac:dyDescent="0.2">
      <c r="B52" s="32"/>
      <c r="C52" s="33" t="s">
        <v>18</v>
      </c>
      <c r="D52" s="34">
        <f>SUM(D53+D62+D65+D69+D77+D83+D88+D93+D96+D98+D74+D86)</f>
        <v>1198691.9000000001</v>
      </c>
      <c r="E52" s="34">
        <f>SUM(E53+E62+E65+E69+E77+E83+E88+E93+E96+E98+E74+E86)</f>
        <v>719356.6</v>
      </c>
      <c r="F52" s="66"/>
    </row>
    <row r="53" spans="2:6" ht="15.75" x14ac:dyDescent="0.2">
      <c r="B53" s="35" t="s">
        <v>19</v>
      </c>
      <c r="C53" s="36" t="s">
        <v>139</v>
      </c>
      <c r="D53" s="37">
        <f>SUM(D54:D61)</f>
        <v>154882.5</v>
      </c>
      <c r="E53" s="38">
        <f>SUM(E54:E61)</f>
        <v>96227.1</v>
      </c>
      <c r="F53" s="66"/>
    </row>
    <row r="54" spans="2:6" ht="25.5" x14ac:dyDescent="0.2">
      <c r="B54" s="39" t="s">
        <v>99</v>
      </c>
      <c r="C54" s="40" t="s">
        <v>124</v>
      </c>
      <c r="D54" s="42">
        <v>2635.4</v>
      </c>
      <c r="E54" s="46">
        <v>1778.6</v>
      </c>
      <c r="F54" s="66"/>
    </row>
    <row r="55" spans="2:6" ht="38.25" x14ac:dyDescent="0.2">
      <c r="B55" s="39" t="s">
        <v>100</v>
      </c>
      <c r="C55" s="40" t="s">
        <v>125</v>
      </c>
      <c r="D55" s="42">
        <v>7413.1</v>
      </c>
      <c r="E55" s="46">
        <v>4690.3</v>
      </c>
      <c r="F55" s="66"/>
    </row>
    <row r="56" spans="2:6" ht="38.25" x14ac:dyDescent="0.2">
      <c r="B56" s="39" t="s">
        <v>101</v>
      </c>
      <c r="C56" s="40" t="s">
        <v>126</v>
      </c>
      <c r="D56" s="42">
        <v>51875.8</v>
      </c>
      <c r="E56" s="46">
        <v>32617.200000000001</v>
      </c>
      <c r="F56" s="66"/>
    </row>
    <row r="57" spans="2:6" x14ac:dyDescent="0.2">
      <c r="B57" s="39" t="s">
        <v>141</v>
      </c>
      <c r="C57" s="40" t="s">
        <v>142</v>
      </c>
      <c r="D57" s="42">
        <v>1.7</v>
      </c>
      <c r="E57" s="46">
        <v>0</v>
      </c>
      <c r="F57" s="66"/>
    </row>
    <row r="58" spans="2:6" ht="25.5" x14ac:dyDescent="0.2">
      <c r="B58" s="39" t="s">
        <v>102</v>
      </c>
      <c r="C58" s="40" t="s">
        <v>127</v>
      </c>
      <c r="D58" s="42">
        <v>17643.7</v>
      </c>
      <c r="E58" s="46">
        <v>10304.700000000001</v>
      </c>
      <c r="F58" s="66"/>
    </row>
    <row r="59" spans="2:6" x14ac:dyDescent="0.2">
      <c r="B59" s="39" t="s">
        <v>179</v>
      </c>
      <c r="C59" s="40" t="s">
        <v>180</v>
      </c>
      <c r="D59" s="42">
        <v>0</v>
      </c>
      <c r="E59" s="46">
        <v>0</v>
      </c>
      <c r="F59" s="66"/>
    </row>
    <row r="60" spans="2:6" x14ac:dyDescent="0.2">
      <c r="B60" s="39" t="s">
        <v>152</v>
      </c>
      <c r="C60" s="40" t="s">
        <v>153</v>
      </c>
      <c r="D60" s="42">
        <v>500</v>
      </c>
      <c r="E60" s="46">
        <v>0</v>
      </c>
      <c r="F60" s="66"/>
    </row>
    <row r="61" spans="2:6" x14ac:dyDescent="0.2">
      <c r="B61" s="39" t="s">
        <v>103</v>
      </c>
      <c r="C61" s="40" t="s">
        <v>104</v>
      </c>
      <c r="D61" s="42">
        <v>74812.800000000003</v>
      </c>
      <c r="E61" s="46">
        <v>46836.3</v>
      </c>
      <c r="F61" s="66"/>
    </row>
    <row r="62" spans="2:6" ht="31.5" x14ac:dyDescent="0.2">
      <c r="B62" s="35" t="s">
        <v>20</v>
      </c>
      <c r="C62" s="41" t="s">
        <v>140</v>
      </c>
      <c r="D62" s="37">
        <f>SUM(D63:D64)</f>
        <v>490</v>
      </c>
      <c r="E62" s="37">
        <f>SUM(E63:E64)</f>
        <v>96.3</v>
      </c>
      <c r="F62" s="66"/>
    </row>
    <row r="63" spans="2:6" ht="25.5" x14ac:dyDescent="0.2">
      <c r="B63" s="52" t="s">
        <v>171</v>
      </c>
      <c r="C63" s="53" t="s">
        <v>118</v>
      </c>
      <c r="D63" s="42">
        <v>300</v>
      </c>
      <c r="E63" s="42">
        <v>96.3</v>
      </c>
      <c r="F63" s="66"/>
    </row>
    <row r="64" spans="2:6" ht="25.5" x14ac:dyDescent="0.2">
      <c r="B64" s="52" t="s">
        <v>121</v>
      </c>
      <c r="C64" s="59" t="s">
        <v>122</v>
      </c>
      <c r="D64" s="42">
        <v>190</v>
      </c>
      <c r="E64" s="46">
        <v>0</v>
      </c>
      <c r="F64" s="66"/>
    </row>
    <row r="65" spans="2:6" ht="15.75" x14ac:dyDescent="0.2">
      <c r="B65" s="35" t="s">
        <v>21</v>
      </c>
      <c r="C65" s="41" t="s">
        <v>119</v>
      </c>
      <c r="D65" s="37">
        <f>SUM(D66:D68)</f>
        <v>119930.5</v>
      </c>
      <c r="E65" s="37">
        <f>SUM(E66:E68)</f>
        <v>34798.799999999996</v>
      </c>
      <c r="F65" s="66"/>
    </row>
    <row r="66" spans="2:6" x14ac:dyDescent="0.2">
      <c r="B66" s="52" t="s">
        <v>22</v>
      </c>
      <c r="C66" s="53" t="s">
        <v>23</v>
      </c>
      <c r="D66" s="42">
        <v>30496.799999999999</v>
      </c>
      <c r="E66" s="46">
        <v>13496.8</v>
      </c>
      <c r="F66" s="66"/>
    </row>
    <row r="67" spans="2:6" x14ac:dyDescent="0.2">
      <c r="B67" s="52" t="s">
        <v>78</v>
      </c>
      <c r="C67" s="53" t="s">
        <v>128</v>
      </c>
      <c r="D67" s="42">
        <v>77089.899999999994</v>
      </c>
      <c r="E67" s="46">
        <v>20203.3</v>
      </c>
      <c r="F67" s="66"/>
    </row>
    <row r="68" spans="2:6" x14ac:dyDescent="0.2">
      <c r="B68" s="52" t="s">
        <v>54</v>
      </c>
      <c r="C68" s="53" t="s">
        <v>129</v>
      </c>
      <c r="D68" s="42">
        <v>12343.8</v>
      </c>
      <c r="E68" s="46">
        <v>1098.7</v>
      </c>
      <c r="F68" s="66"/>
    </row>
    <row r="69" spans="2:6" ht="15.75" x14ac:dyDescent="0.2">
      <c r="B69" s="35" t="s">
        <v>24</v>
      </c>
      <c r="C69" s="41" t="s">
        <v>25</v>
      </c>
      <c r="D69" s="43">
        <f>SUM(D70:D73)</f>
        <v>174253.19999999998</v>
      </c>
      <c r="E69" s="43">
        <f>SUM(E70:E73)</f>
        <v>108185.40000000001</v>
      </c>
      <c r="F69" s="66"/>
    </row>
    <row r="70" spans="2:6" x14ac:dyDescent="0.2">
      <c r="B70" s="52" t="s">
        <v>26</v>
      </c>
      <c r="C70" s="53" t="s">
        <v>27</v>
      </c>
      <c r="D70" s="42">
        <v>14100.9</v>
      </c>
      <c r="E70" s="46">
        <v>5228.5</v>
      </c>
      <c r="F70" s="66"/>
    </row>
    <row r="71" spans="2:6" x14ac:dyDescent="0.2">
      <c r="B71" s="52" t="s">
        <v>28</v>
      </c>
      <c r="C71" s="53" t="s">
        <v>29</v>
      </c>
      <c r="D71" s="45">
        <v>89337.2</v>
      </c>
      <c r="E71" s="46">
        <v>56436</v>
      </c>
      <c r="F71" s="66"/>
    </row>
    <row r="72" spans="2:6" x14ac:dyDescent="0.2">
      <c r="B72" s="52" t="s">
        <v>51</v>
      </c>
      <c r="C72" s="53" t="s">
        <v>52</v>
      </c>
      <c r="D72" s="45">
        <v>61829.3</v>
      </c>
      <c r="E72" s="46">
        <v>43208.1</v>
      </c>
      <c r="F72" s="66"/>
    </row>
    <row r="73" spans="2:6" x14ac:dyDescent="0.2">
      <c r="B73" s="52" t="s">
        <v>79</v>
      </c>
      <c r="C73" s="53" t="s">
        <v>130</v>
      </c>
      <c r="D73" s="45">
        <v>8985.7999999999993</v>
      </c>
      <c r="E73" s="46">
        <v>3312.8</v>
      </c>
      <c r="F73" s="66"/>
    </row>
    <row r="74" spans="2:6" ht="15.75" x14ac:dyDescent="0.2">
      <c r="B74" s="35" t="s">
        <v>137</v>
      </c>
      <c r="C74" s="41" t="s">
        <v>138</v>
      </c>
      <c r="D74" s="44">
        <f>SUM(D75+D76)</f>
        <v>531.5</v>
      </c>
      <c r="E74" s="44">
        <f>SUM(E75+E76)</f>
        <v>441.4</v>
      </c>
      <c r="F74" s="66"/>
    </row>
    <row r="75" spans="2:6" x14ac:dyDescent="0.2">
      <c r="B75" s="52" t="s">
        <v>162</v>
      </c>
      <c r="C75" s="53" t="s">
        <v>163</v>
      </c>
      <c r="D75" s="45">
        <v>486.5</v>
      </c>
      <c r="E75" s="46">
        <v>441.4</v>
      </c>
      <c r="F75" s="66"/>
    </row>
    <row r="76" spans="2:6" x14ac:dyDescent="0.2">
      <c r="B76" s="52" t="s">
        <v>167</v>
      </c>
      <c r="C76" s="53" t="s">
        <v>168</v>
      </c>
      <c r="D76" s="45">
        <v>45</v>
      </c>
      <c r="E76" s="46">
        <v>0</v>
      </c>
      <c r="F76" s="66"/>
    </row>
    <row r="77" spans="2:6" ht="15.75" x14ac:dyDescent="0.2">
      <c r="B77" s="35" t="s">
        <v>30</v>
      </c>
      <c r="C77" s="41" t="s">
        <v>31</v>
      </c>
      <c r="D77" s="44">
        <f>SUM(D78:D82)</f>
        <v>558605.80000000005</v>
      </c>
      <c r="E77" s="44">
        <f>SUM(E78:E82)</f>
        <v>371254.4</v>
      </c>
      <c r="F77" s="66"/>
    </row>
    <row r="78" spans="2:6" x14ac:dyDescent="0.2">
      <c r="B78" s="52" t="s">
        <v>91</v>
      </c>
      <c r="C78" s="53" t="s">
        <v>92</v>
      </c>
      <c r="D78" s="45">
        <v>176860.1</v>
      </c>
      <c r="E78" s="46">
        <v>123830.8</v>
      </c>
      <c r="F78" s="66"/>
    </row>
    <row r="79" spans="2:6" x14ac:dyDescent="0.2">
      <c r="B79" s="52" t="s">
        <v>93</v>
      </c>
      <c r="C79" s="53" t="s">
        <v>94</v>
      </c>
      <c r="D79" s="45">
        <v>261444.1</v>
      </c>
      <c r="E79" s="46">
        <v>165705.70000000001</v>
      </c>
      <c r="F79" s="66"/>
    </row>
    <row r="80" spans="2:6" x14ac:dyDescent="0.2">
      <c r="B80" s="52" t="s">
        <v>123</v>
      </c>
      <c r="C80" s="53" t="s">
        <v>131</v>
      </c>
      <c r="D80" s="45">
        <v>82324.5</v>
      </c>
      <c r="E80" s="46">
        <v>58561.7</v>
      </c>
      <c r="F80" s="66"/>
    </row>
    <row r="81" spans="2:6" x14ac:dyDescent="0.2">
      <c r="B81" s="52" t="s">
        <v>95</v>
      </c>
      <c r="C81" s="53" t="s">
        <v>96</v>
      </c>
      <c r="D81" s="45">
        <v>8423.6</v>
      </c>
      <c r="E81" s="46">
        <v>5776</v>
      </c>
      <c r="F81" s="66"/>
    </row>
    <row r="82" spans="2:6" x14ac:dyDescent="0.2">
      <c r="B82" s="52" t="s">
        <v>97</v>
      </c>
      <c r="C82" s="53" t="s">
        <v>98</v>
      </c>
      <c r="D82" s="45">
        <v>29553.5</v>
      </c>
      <c r="E82" s="46">
        <v>17380.2</v>
      </c>
      <c r="F82" s="66"/>
    </row>
    <row r="83" spans="2:6" ht="15.75" x14ac:dyDescent="0.2">
      <c r="B83" s="35" t="s">
        <v>32</v>
      </c>
      <c r="C83" s="41" t="s">
        <v>132</v>
      </c>
      <c r="D83" s="37">
        <f>SUM(D84:D85)</f>
        <v>78875.3</v>
      </c>
      <c r="E83" s="38">
        <f>SUM(E84:E85)</f>
        <v>53161.1</v>
      </c>
      <c r="F83" s="66"/>
    </row>
    <row r="84" spans="2:6" x14ac:dyDescent="0.2">
      <c r="B84" s="52" t="s">
        <v>105</v>
      </c>
      <c r="C84" s="53" t="s">
        <v>133</v>
      </c>
      <c r="D84" s="42">
        <v>48777.9</v>
      </c>
      <c r="E84" s="46">
        <v>34177</v>
      </c>
      <c r="F84" s="66"/>
    </row>
    <row r="85" spans="2:6" x14ac:dyDescent="0.2">
      <c r="B85" s="52" t="s">
        <v>106</v>
      </c>
      <c r="C85" s="53" t="s">
        <v>134</v>
      </c>
      <c r="D85" s="42">
        <v>30097.4</v>
      </c>
      <c r="E85" s="46">
        <v>18984.099999999999</v>
      </c>
      <c r="F85" s="66"/>
    </row>
    <row r="86" spans="2:6" ht="15.75" x14ac:dyDescent="0.2">
      <c r="B86" s="35" t="s">
        <v>87</v>
      </c>
      <c r="C86" s="41" t="s">
        <v>88</v>
      </c>
      <c r="D86" s="44">
        <f>SUM(D87)</f>
        <v>36.4</v>
      </c>
      <c r="E86" s="44">
        <f>SUM(E87)</f>
        <v>36.4</v>
      </c>
      <c r="F86" s="66"/>
    </row>
    <row r="87" spans="2:6" x14ac:dyDescent="0.2">
      <c r="B87" s="52" t="s">
        <v>89</v>
      </c>
      <c r="C87" s="53" t="s">
        <v>90</v>
      </c>
      <c r="D87" s="45">
        <v>36.4</v>
      </c>
      <c r="E87" s="46">
        <v>36.4</v>
      </c>
      <c r="F87" s="66"/>
    </row>
    <row r="88" spans="2:6" ht="15.75" x14ac:dyDescent="0.2">
      <c r="B88" s="35">
        <v>1000</v>
      </c>
      <c r="C88" s="41" t="s">
        <v>33</v>
      </c>
      <c r="D88" s="37">
        <f>SUM(D89:D92)</f>
        <v>55027.100000000006</v>
      </c>
      <c r="E88" s="38">
        <f>SUM(E89:E92)</f>
        <v>24834.899999999998</v>
      </c>
      <c r="F88" s="66"/>
    </row>
    <row r="89" spans="2:6" x14ac:dyDescent="0.2">
      <c r="B89" s="52" t="s">
        <v>107</v>
      </c>
      <c r="C89" s="53" t="s">
        <v>108</v>
      </c>
      <c r="D89" s="42">
        <v>902.3</v>
      </c>
      <c r="E89" s="46">
        <v>680.8</v>
      </c>
      <c r="F89" s="66"/>
    </row>
    <row r="90" spans="2:6" x14ac:dyDescent="0.2">
      <c r="B90" s="52" t="s">
        <v>109</v>
      </c>
      <c r="C90" s="53" t="s">
        <v>110</v>
      </c>
      <c r="D90" s="42">
        <v>43809.2</v>
      </c>
      <c r="E90" s="46">
        <v>22447.599999999999</v>
      </c>
      <c r="F90" s="66"/>
    </row>
    <row r="91" spans="2:6" x14ac:dyDescent="0.2">
      <c r="B91" s="52" t="s">
        <v>111</v>
      </c>
      <c r="C91" s="53" t="s">
        <v>112</v>
      </c>
      <c r="D91" s="42">
        <v>9216.2999999999993</v>
      </c>
      <c r="E91" s="46">
        <v>1186.3</v>
      </c>
      <c r="F91" s="66"/>
    </row>
    <row r="92" spans="2:6" x14ac:dyDescent="0.2">
      <c r="B92" s="52" t="s">
        <v>113</v>
      </c>
      <c r="C92" s="53" t="s">
        <v>114</v>
      </c>
      <c r="D92" s="42">
        <v>1099.3</v>
      </c>
      <c r="E92" s="46">
        <v>520.20000000000005</v>
      </c>
      <c r="F92" s="66"/>
    </row>
    <row r="93" spans="2:6" ht="15.75" x14ac:dyDescent="0.2">
      <c r="B93" s="35" t="s">
        <v>66</v>
      </c>
      <c r="C93" s="41" t="s">
        <v>67</v>
      </c>
      <c r="D93" s="38">
        <f>SUM(D94:D95)</f>
        <v>48212.2</v>
      </c>
      <c r="E93" s="38">
        <f>SUM(E94:E95)</f>
        <v>26616.7</v>
      </c>
      <c r="F93" s="66"/>
    </row>
    <row r="94" spans="2:6" x14ac:dyDescent="0.2">
      <c r="B94" s="52" t="s">
        <v>115</v>
      </c>
      <c r="C94" s="53" t="s">
        <v>136</v>
      </c>
      <c r="D94" s="42">
        <v>41599</v>
      </c>
      <c r="E94" s="46">
        <v>25954.799999999999</v>
      </c>
      <c r="F94" s="66"/>
    </row>
    <row r="95" spans="2:6" x14ac:dyDescent="0.2">
      <c r="B95" s="52" t="s">
        <v>148</v>
      </c>
      <c r="C95" s="53" t="s">
        <v>149</v>
      </c>
      <c r="D95" s="42">
        <v>6613.2</v>
      </c>
      <c r="E95" s="46">
        <v>661.9</v>
      </c>
      <c r="F95" s="66"/>
    </row>
    <row r="96" spans="2:6" ht="15.75" x14ac:dyDescent="0.2">
      <c r="B96" s="35" t="s">
        <v>68</v>
      </c>
      <c r="C96" s="41" t="s">
        <v>69</v>
      </c>
      <c r="D96" s="38">
        <f>SUM(D97)</f>
        <v>5596.6</v>
      </c>
      <c r="E96" s="38">
        <f>SUM(E97)</f>
        <v>3704.1</v>
      </c>
      <c r="F96" s="66"/>
    </row>
    <row r="97" spans="1:6" x14ac:dyDescent="0.2">
      <c r="B97" s="54" t="s">
        <v>116</v>
      </c>
      <c r="C97" s="55" t="s">
        <v>117</v>
      </c>
      <c r="D97" s="56">
        <v>5596.6</v>
      </c>
      <c r="E97" s="57">
        <v>3704.1</v>
      </c>
      <c r="F97" s="66"/>
    </row>
    <row r="98" spans="1:6" ht="15.75" x14ac:dyDescent="0.2">
      <c r="B98" s="47" t="s">
        <v>70</v>
      </c>
      <c r="C98" s="48" t="s">
        <v>71</v>
      </c>
      <c r="D98" s="49">
        <f>SUM(D99)</f>
        <v>2250.8000000000002</v>
      </c>
      <c r="E98" s="49">
        <f>SUM(E99)</f>
        <v>0</v>
      </c>
      <c r="F98" s="66"/>
    </row>
    <row r="99" spans="1:6" ht="13.5" thickBot="1" x14ac:dyDescent="0.25">
      <c r="B99" s="54" t="s">
        <v>166</v>
      </c>
      <c r="C99" s="55" t="s">
        <v>135</v>
      </c>
      <c r="D99" s="56">
        <v>2250.8000000000002</v>
      </c>
      <c r="E99" s="57">
        <v>0</v>
      </c>
      <c r="F99" s="66"/>
    </row>
    <row r="100" spans="1:6" ht="19.5" thickBot="1" x14ac:dyDescent="0.25">
      <c r="B100" s="61"/>
      <c r="C100" s="30" t="s">
        <v>120</v>
      </c>
      <c r="D100" s="58">
        <f>SUM(D53+D62+D65+D69+D77+D83+D88+D93+D96+D98+D74+D86)</f>
        <v>1198691.9000000001</v>
      </c>
      <c r="E100" s="58">
        <f>SUM(E53+E62+E65+E69+E77+E83+E88+E93+E96+E98+E74+E86)</f>
        <v>719356.6</v>
      </c>
      <c r="F100" s="66"/>
    </row>
    <row r="101" spans="1:6" ht="16.5" customHeight="1" x14ac:dyDescent="0.2">
      <c r="B101" s="50"/>
      <c r="C101" s="31" t="s">
        <v>34</v>
      </c>
      <c r="D101" s="65">
        <f>SUM(D51-D100)</f>
        <v>-35128.700000000186</v>
      </c>
      <c r="E101" s="51">
        <f>SUM(E51-E100)</f>
        <v>6747.2000000001863</v>
      </c>
      <c r="F101" s="66"/>
    </row>
    <row r="102" spans="1:6" ht="23.25" customHeight="1" x14ac:dyDescent="0.2">
      <c r="B102" s="78" t="s">
        <v>181</v>
      </c>
      <c r="C102" s="79"/>
      <c r="D102" s="79"/>
      <c r="E102" s="79"/>
    </row>
    <row r="103" spans="1:6" ht="19.5" customHeight="1" x14ac:dyDescent="0.2">
      <c r="A103" s="67"/>
      <c r="B103" s="67"/>
      <c r="C103" s="67"/>
      <c r="D103" s="67"/>
      <c r="E103" s="67"/>
      <c r="F103" s="67"/>
    </row>
    <row r="104" spans="1:6" ht="42.75" customHeight="1" x14ac:dyDescent="0.2">
      <c r="A104" s="3"/>
      <c r="B104" s="8"/>
      <c r="C104" s="9"/>
      <c r="D104" s="10"/>
      <c r="E104" s="14"/>
    </row>
    <row r="105" spans="1:6" x14ac:dyDescent="0.2">
      <c r="A105" s="3"/>
      <c r="B105" s="8"/>
      <c r="C105" s="9"/>
      <c r="D105" s="10"/>
      <c r="E105" s="14"/>
    </row>
    <row r="106" spans="1:6" x14ac:dyDescent="0.2">
      <c r="A106" s="3"/>
      <c r="B106" s="8"/>
      <c r="C106" s="9"/>
      <c r="D106" s="10"/>
      <c r="E106" s="14"/>
    </row>
    <row r="107" spans="1:6" ht="15" x14ac:dyDescent="0.2">
      <c r="A107" s="3"/>
      <c r="B107" s="16"/>
      <c r="C107" s="16"/>
      <c r="D107" s="16"/>
      <c r="E107" s="16"/>
    </row>
    <row r="108" spans="1:6" ht="15" x14ac:dyDescent="0.2">
      <c r="A108" s="3"/>
      <c r="B108" s="11"/>
      <c r="C108" s="12"/>
      <c r="D108" s="13"/>
      <c r="E108" s="15"/>
      <c r="F108" s="13"/>
    </row>
    <row r="109" spans="1:6" x14ac:dyDescent="0.2">
      <c r="A109" s="3"/>
      <c r="B109" s="5"/>
      <c r="C109" s="5"/>
    </row>
    <row r="110" spans="1:6" x14ac:dyDescent="0.2">
      <c r="A110" s="3"/>
      <c r="C110" s="7"/>
    </row>
    <row r="111" spans="1:6" x14ac:dyDescent="0.2">
      <c r="A111" s="3"/>
    </row>
    <row r="112" spans="1:6" x14ac:dyDescent="0.2">
      <c r="A112" s="3"/>
    </row>
    <row r="114" spans="1:3" ht="18.75" customHeight="1" x14ac:dyDescent="0.2"/>
    <row r="115" spans="1:3" ht="25.5" customHeight="1" x14ac:dyDescent="0.2">
      <c r="A115" s="6"/>
    </row>
    <row r="117" spans="1:3" x14ac:dyDescent="0.2">
      <c r="C117" s="4"/>
    </row>
    <row r="118" spans="1:3" x14ac:dyDescent="0.2">
      <c r="C118" s="4"/>
    </row>
    <row r="119" spans="1:3" x14ac:dyDescent="0.2">
      <c r="C119" s="4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  <row r="142" spans="3:3" x14ac:dyDescent="0.2">
      <c r="C142" s="4"/>
    </row>
    <row r="143" spans="3:3" x14ac:dyDescent="0.2">
      <c r="C143" s="4"/>
    </row>
  </sheetData>
  <mergeCells count="6">
    <mergeCell ref="A103:F103"/>
    <mergeCell ref="B2:E3"/>
    <mergeCell ref="B4:C5"/>
    <mergeCell ref="D4:D5"/>
    <mergeCell ref="E4:E5"/>
    <mergeCell ref="B102:E102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E176-0855-477D-A816-49C42F363A8B}">
  <dimension ref="B1:O3"/>
  <sheetViews>
    <sheetView tabSelected="1" workbookViewId="0">
      <selection activeCell="X27" sqref="X27"/>
    </sheetView>
  </sheetViews>
  <sheetFormatPr defaultRowHeight="12.75" x14ac:dyDescent="0.2"/>
  <sheetData>
    <row r="1" spans="2:15" x14ac:dyDescent="0.2">
      <c r="B1" s="80" t="s">
        <v>188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2:15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5" ht="34.5" customHeight="1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</sheetData>
  <mergeCells count="1">
    <mergeCell ref="B1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2023-09-14T03:13:22Z</cp:lastPrinted>
  <dcterms:created xsi:type="dcterms:W3CDTF">2005-02-24T04:25:28Z</dcterms:created>
  <dcterms:modified xsi:type="dcterms:W3CDTF">2023-09-19T03:34:48Z</dcterms:modified>
</cp:coreProperties>
</file>