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83" i="1" l="1"/>
  <c r="D102" i="1"/>
  <c r="F104" i="1"/>
  <c r="E47" i="1" l="1"/>
  <c r="F46" i="1" l="1"/>
  <c r="F57" i="1" l="1"/>
  <c r="F67" i="1" l="1"/>
  <c r="E102" i="1"/>
  <c r="F28" i="1"/>
  <c r="F23" i="1"/>
  <c r="F12" i="1"/>
  <c r="F9" i="1"/>
  <c r="F34" i="1" l="1"/>
  <c r="F41" i="1"/>
  <c r="F14" i="1"/>
  <c r="E20" i="1" l="1"/>
  <c r="D20" i="1"/>
  <c r="D47" i="1"/>
  <c r="F84" i="1" l="1"/>
  <c r="F13" i="1" l="1"/>
  <c r="F11" i="1"/>
  <c r="E10" i="1"/>
  <c r="D10" i="1"/>
  <c r="E83" i="1" l="1"/>
  <c r="F83" i="1" l="1"/>
  <c r="F38" i="1"/>
  <c r="F88" i="1" l="1"/>
  <c r="D105" i="1"/>
  <c r="F56" i="1"/>
  <c r="F55" i="1"/>
  <c r="F54" i="1"/>
  <c r="F53" i="1"/>
  <c r="F45" i="1"/>
  <c r="F44" i="1"/>
  <c r="F43" i="1"/>
  <c r="F35" i="1"/>
  <c r="F33" i="1"/>
  <c r="F32" i="1"/>
  <c r="F29" i="1"/>
  <c r="F26" i="1"/>
  <c r="F25" i="1"/>
  <c r="F21" i="1"/>
  <c r="F19" i="1"/>
  <c r="F18" i="1"/>
  <c r="F17" i="1"/>
  <c r="F16" i="1"/>
  <c r="F10" i="1"/>
  <c r="E71" i="1" l="1"/>
  <c r="E15" i="1"/>
  <c r="E94" i="1" l="1"/>
  <c r="E78" i="1"/>
  <c r="E63" i="1"/>
  <c r="E74" i="1"/>
  <c r="E85" i="1"/>
  <c r="E91" i="1"/>
  <c r="E96" i="1"/>
  <c r="E107" i="1"/>
  <c r="D74" i="1"/>
  <c r="D85" i="1"/>
  <c r="E52" i="1"/>
  <c r="E51" i="1" s="1"/>
  <c r="E50" i="1" s="1"/>
  <c r="E8" i="1"/>
  <c r="E24" i="1"/>
  <c r="E27" i="1"/>
  <c r="E31" i="1"/>
  <c r="E36" i="1"/>
  <c r="E42" i="1"/>
  <c r="F73" i="1"/>
  <c r="F102" i="1"/>
  <c r="D71" i="1"/>
  <c r="D52" i="1"/>
  <c r="D51" i="1" s="1"/>
  <c r="D50" i="1" s="1"/>
  <c r="F20" i="1"/>
  <c r="D8" i="1"/>
  <c r="D24" i="1"/>
  <c r="D27" i="1"/>
  <c r="D31" i="1"/>
  <c r="D36" i="1"/>
  <c r="D42" i="1"/>
  <c r="D40" i="1"/>
  <c r="D15" i="1"/>
  <c r="F15" i="1" s="1"/>
  <c r="E105" i="1"/>
  <c r="F105" i="1" s="1"/>
  <c r="D107" i="1"/>
  <c r="D63" i="1"/>
  <c r="D78" i="1"/>
  <c r="D91" i="1"/>
  <c r="D94" i="1"/>
  <c r="D96" i="1"/>
  <c r="F72" i="1"/>
  <c r="F108" i="1"/>
  <c r="F106" i="1"/>
  <c r="F103" i="1"/>
  <c r="F101" i="1"/>
  <c r="F100" i="1"/>
  <c r="F99" i="1"/>
  <c r="F98" i="1"/>
  <c r="F97" i="1"/>
  <c r="F93" i="1"/>
  <c r="F92" i="1"/>
  <c r="F70" i="1"/>
  <c r="F68" i="1"/>
  <c r="F66" i="1"/>
  <c r="F65" i="1"/>
  <c r="F64" i="1"/>
  <c r="F90" i="1"/>
  <c r="F89" i="1"/>
  <c r="F87" i="1"/>
  <c r="F86" i="1"/>
  <c r="F95" i="1"/>
  <c r="E40" i="1"/>
  <c r="F82" i="1"/>
  <c r="F79" i="1"/>
  <c r="F80" i="1"/>
  <c r="F76" i="1"/>
  <c r="F77" i="1"/>
  <c r="F81" i="1"/>
  <c r="F75" i="1"/>
  <c r="D7" i="1" l="1"/>
  <c r="D109" i="1"/>
  <c r="F94" i="1"/>
  <c r="F107" i="1"/>
  <c r="F36" i="1"/>
  <c r="F27" i="1"/>
  <c r="F40" i="1"/>
  <c r="F42" i="1"/>
  <c r="F24" i="1"/>
  <c r="E62" i="1"/>
  <c r="E109" i="1"/>
  <c r="F31" i="1"/>
  <c r="D62" i="1"/>
  <c r="F78" i="1"/>
  <c r="F74" i="1"/>
  <c r="E7" i="1"/>
  <c r="F91" i="1"/>
  <c r="F96" i="1"/>
  <c r="F52" i="1"/>
  <c r="F8" i="1"/>
  <c r="F85" i="1"/>
  <c r="F63" i="1"/>
  <c r="F50" i="1" l="1"/>
  <c r="F51" i="1"/>
  <c r="F109" i="1"/>
  <c r="F62" i="1"/>
  <c r="F7" i="1"/>
  <c r="D6" i="1"/>
  <c r="D61" i="1" s="1"/>
  <c r="D110" i="1" s="1"/>
  <c r="E6" i="1" l="1"/>
  <c r="E61" i="1" s="1"/>
  <c r="F61" i="1" s="1"/>
  <c r="E110" i="1" l="1"/>
  <c r="F6" i="1"/>
</calcChain>
</file>

<file path=xl/sharedStrings.xml><?xml version="1.0" encoding="utf-8"?>
<sst xmlns="http://schemas.openxmlformats.org/spreadsheetml/2006/main" count="214" uniqueCount="209">
  <si>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</si>
  <si>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</si>
  <si>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</si>
  <si>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</si>
  <si>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</si>
  <si>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</si>
  <si>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</si>
  <si>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</si>
  <si>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</si>
  <si>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</si>
  <si>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</si>
  <si>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</si>
  <si>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</si>
  <si>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</si>
  <si>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</si>
  <si>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</si>
  <si>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</si>
  <si>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</si>
  <si>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</si>
  <si>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</si>
  <si>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</si>
  <si>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</si>
  <si>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</si>
  <si>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</si>
  <si>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</si>
  <si>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</si>
  <si>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</si>
  <si>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</si>
  <si>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</si>
  <si>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</si>
  <si>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</si>
  <si>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</si>
  <si>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</si>
  <si>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</si>
  <si>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</si>
  <si>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</si>
  <si>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</si>
  <si>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</si>
  <si>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</si>
  <si>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</si>
  <si>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</si>
  <si>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</si>
  <si>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</si>
  <si>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</si>
  <si>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</si>
  <si>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</si>
  <si>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</si>
  <si>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</si>
  <si>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</si>
  <si>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</si>
  <si>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</si>
  <si>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</si>
  <si>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</si>
  <si>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</si>
  <si>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</si>
  <si>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</si>
  <si>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</si>
  <si>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</si>
  <si>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</si>
  <si>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</si>
  <si>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</si>
  <si>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</si>
  <si>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</si>
  <si>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</si>
  <si>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</si>
  <si>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</si>
  <si>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</si>
  <si>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</si>
  <si>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</si>
  <si>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</si>
  <si>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</si>
  <si>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</si>
  <si>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</si>
  <si>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</si>
  <si>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</si>
  <si>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</si>
  <si>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</si>
  <si>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</si>
  <si>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</si>
  <si>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</si>
  <si>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</si>
  <si>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</si>
  <si>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</si>
  <si>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</si>
  <si>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</si>
  <si>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</si>
  <si>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</si>
  <si>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</si>
  <si>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</si>
  <si>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</si>
  <si>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</si>
  <si>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</si>
  <si>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</si>
  <si>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</si>
  <si>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</si>
  <si>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</si>
  <si>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</si>
  <si>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</si>
  <si>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</si>
  <si>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</si>
  <si>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</si>
  <si>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</si>
  <si>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</si>
  <si>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</si>
  <si>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</si>
  <si>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</si>
  <si>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</si>
  <si>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</si>
  <si>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</si>
  <si>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</si>
  <si>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</si>
  <si>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</si>
  <si>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</si>
  <si>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</si>
  <si>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</si>
  <si>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</si>
  <si>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</si>
  <si>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</si>
  <si>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</si>
  <si>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</si>
  <si>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</si>
  <si>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</si>
  <si>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</si>
  <si>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</si>
  <si>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</si>
  <si>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</si>
  <si>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</si>
  <si>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</si>
  <si>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</si>
  <si>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</si>
  <si>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</si>
  <si>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</si>
  <si>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</si>
  <si>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</si>
  <si>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</si>
  <si>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</si>
  <si>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</si>
  <si>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</si>
  <si>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</si>
  <si>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</si>
  <si>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</si>
  <si>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</si>
  <si>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</si>
  <si>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</si>
  <si>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</si>
  <si>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</si>
  <si>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</si>
  <si>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</si>
  <si>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</si>
  <si>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</si>
  <si>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</si>
  <si>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</si>
  <si>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</si>
  <si>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</si>
  <si>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</si>
  <si>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</si>
  <si>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</si>
  <si>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</si>
  <si>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</si>
  <si>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</si>
  <si>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</si>
  <si>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</si>
  <si>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</si>
  <si>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</si>
  <si>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</si>
  <si>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</si>
  <si>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</si>
  <si>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</si>
  <si>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</si>
  <si>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</si>
  <si>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</si>
  <si>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</si>
  <si>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</si>
  <si>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</si>
  <si>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</si>
  <si>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</si>
  <si>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</si>
  <si>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</si>
  <si>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</si>
  <si>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</si>
  <si>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</si>
  <si>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</si>
  <si>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</si>
  <si>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</si>
  <si>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</si>
  <si>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</si>
  <si>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</si>
  <si>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</si>
  <si>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</si>
  <si>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</si>
  <si>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</si>
  <si>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</si>
  <si>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</si>
  <si>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</si>
  <si>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</si>
  <si>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</si>
  <si>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</si>
  <si>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</si>
  <si>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</si>
  <si>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</si>
  <si>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</si>
  <si>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</si>
  <si>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</si>
  <si>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Другие вопросы в охране окружающей среды</t>
  </si>
  <si>
    <t>0605</t>
  </si>
  <si>
    <t>1102</t>
  </si>
  <si>
    <t>Массовый спорт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</si>
  <si>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01.08.2018г.</t>
    </r>
  </si>
  <si>
    <t>Текущее исполнение городского бюджета на 01.08.2018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</si>
</sst>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1 138 424,9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1 176 047,8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1131166.8</c:v>
                </c:pt>
                <c:pt idx="1">
                  <c:v>1169015</c:v>
                </c:pt>
              </c:numCache>
            </c:numRef>
          </c:val>
        </c:ser>
        <c:ser>
          <c:idx val="1"/>
          <c:order val="1"/>
          <c:tx>
            <c:v>Факт, тыс.руб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564 867,6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577 387,3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349398.4</c:v>
                </c:pt>
                <c:pt idx="1">
                  <c:v>377650.5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27648"/>
        <c:axId val="96837632"/>
      </c:barChart>
      <c:catAx>
        <c:axId val="9682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96837632"/>
        <c:crossesAt val="0"/>
        <c:auto val="1"/>
        <c:lblAlgn val="ctr"/>
        <c:lblOffset val="100"/>
        <c:noMultiLvlLbl val="0"/>
      </c:catAx>
      <c:valAx>
        <c:axId val="968376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9682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25625390526322"/>
          <c:y val="4.0080744791448158E-2"/>
          <c:w val="0.19426763386280976"/>
          <c:h val="0.124101201381798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66674</xdr:rowOff>
    </xdr:from>
    <xdr:to>
      <xdr:col>14</xdr:col>
      <xdr:colOff>544617</xdr:colOff>
      <xdr:row>37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49,6 %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BreakPreview" zoomScaleNormal="75" workbookViewId="0">
      <selection activeCell="D68" sqref="D68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207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1138424.8999999999</v>
      </c>
      <c r="E6" s="36">
        <f>SUM(E7+E50)</f>
        <v>564867.60000000009</v>
      </c>
      <c r="F6" s="66">
        <f t="shared" ref="F6:F57" si="0">E6*100/D6</f>
        <v>49.618345487699727</v>
      </c>
    </row>
    <row r="7" spans="1:6" ht="14.25" customHeight="1" x14ac:dyDescent="0.2">
      <c r="B7" s="19" t="s">
        <v>4</v>
      </c>
      <c r="C7" s="43" t="s">
        <v>55</v>
      </c>
      <c r="D7" s="39">
        <f>SUM(D8+D20+D24+D27+D31+D36+D42+D45+D46+D40+D15+D47+D30)</f>
        <v>170103.9</v>
      </c>
      <c r="E7" s="39">
        <f>SUM(E8+E20+E24+E27+E31+E36+E42+E45+E46+E40+E15+E47+E30)</f>
        <v>90279.700000000012</v>
      </c>
      <c r="F7" s="64">
        <f t="shared" si="0"/>
        <v>53.073268749276188</v>
      </c>
    </row>
    <row r="8" spans="1:6" ht="15.75" customHeight="1" x14ac:dyDescent="0.2">
      <c r="B8" s="19" t="s">
        <v>43</v>
      </c>
      <c r="C8" s="21" t="s">
        <v>86</v>
      </c>
      <c r="D8" s="40">
        <f>SUM(D9+D10)</f>
        <v>111234.59999999998</v>
      </c>
      <c r="E8" s="40">
        <f>SUM(E9+E10)</f>
        <v>58268.30000000001</v>
      </c>
      <c r="F8" s="64">
        <f t="shared" si="0"/>
        <v>52.383251254555709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169.3</v>
      </c>
      <c r="F9" s="64">
        <f t="shared" si="0"/>
        <v>66.679795194958643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110980.69999999998</v>
      </c>
      <c r="E10" s="40">
        <f>SUM(E11:E14)</f>
        <v>58099.000000000007</v>
      </c>
      <c r="F10" s="64">
        <f t="shared" si="0"/>
        <v>52.350543833297159</v>
      </c>
    </row>
    <row r="11" spans="1:6" ht="68.25" customHeight="1" x14ac:dyDescent="0.2">
      <c r="B11" s="33" t="s">
        <v>187</v>
      </c>
      <c r="C11" s="22" t="s">
        <v>183</v>
      </c>
      <c r="D11" s="48">
        <v>110013.9</v>
      </c>
      <c r="E11" s="48">
        <v>57342.9</v>
      </c>
      <c r="F11" s="64">
        <f t="shared" si="0"/>
        <v>52.123322598326212</v>
      </c>
    </row>
    <row r="12" spans="1:6" ht="93" customHeight="1" x14ac:dyDescent="0.2">
      <c r="B12" s="33" t="s">
        <v>188</v>
      </c>
      <c r="C12" s="22" t="s">
        <v>184</v>
      </c>
      <c r="D12" s="48">
        <v>133.19999999999999</v>
      </c>
      <c r="E12" s="48">
        <v>60.4</v>
      </c>
      <c r="F12" s="64">
        <f t="shared" si="0"/>
        <v>45.345345345345351</v>
      </c>
    </row>
    <row r="13" spans="1:6" ht="46.5" customHeight="1" x14ac:dyDescent="0.2">
      <c r="B13" s="33" t="s">
        <v>189</v>
      </c>
      <c r="C13" s="22" t="s">
        <v>185</v>
      </c>
      <c r="D13" s="48">
        <v>201.7</v>
      </c>
      <c r="E13" s="48">
        <v>259.3</v>
      </c>
      <c r="F13" s="64">
        <f t="shared" si="0"/>
        <v>128.55726326227071</v>
      </c>
    </row>
    <row r="14" spans="1:6" ht="84.75" customHeight="1" x14ac:dyDescent="0.2">
      <c r="B14" s="33" t="s">
        <v>190</v>
      </c>
      <c r="C14" s="22" t="s">
        <v>186</v>
      </c>
      <c r="D14" s="48">
        <v>631.9</v>
      </c>
      <c r="E14" s="48">
        <v>436.4</v>
      </c>
      <c r="F14" s="64">
        <f t="shared" si="0"/>
        <v>69.061560373476823</v>
      </c>
    </row>
    <row r="15" spans="1:6" ht="29.25" customHeight="1" x14ac:dyDescent="0.2">
      <c r="B15" s="19" t="s">
        <v>110</v>
      </c>
      <c r="C15" s="21" t="s">
        <v>100</v>
      </c>
      <c r="D15" s="40">
        <f>SUM(D16:D19)</f>
        <v>593.70000000000005</v>
      </c>
      <c r="E15" s="40">
        <f>SUM(E16:E19)</f>
        <v>351.6</v>
      </c>
      <c r="F15" s="64">
        <f t="shared" si="0"/>
        <v>59.22182920667003</v>
      </c>
    </row>
    <row r="16" spans="1:6" ht="54.75" customHeight="1" x14ac:dyDescent="0.2">
      <c r="B16" s="33" t="s">
        <v>105</v>
      </c>
      <c r="C16" s="22" t="s">
        <v>101</v>
      </c>
      <c r="D16" s="48">
        <v>220.6</v>
      </c>
      <c r="E16" s="48">
        <v>151.5</v>
      </c>
      <c r="F16" s="64">
        <f t="shared" si="0"/>
        <v>68.676337262012694</v>
      </c>
    </row>
    <row r="17" spans="2:6" ht="43.5" customHeight="1" x14ac:dyDescent="0.2">
      <c r="B17" s="33" t="s">
        <v>106</v>
      </c>
      <c r="C17" s="22" t="s">
        <v>102</v>
      </c>
      <c r="D17" s="48">
        <v>1.7</v>
      </c>
      <c r="E17" s="48">
        <v>1.2</v>
      </c>
      <c r="F17" s="64">
        <f t="shared" si="0"/>
        <v>70.588235294117652</v>
      </c>
    </row>
    <row r="18" spans="2:6" ht="69.75" customHeight="1" x14ac:dyDescent="0.2">
      <c r="B18" s="33" t="s">
        <v>107</v>
      </c>
      <c r="C18" s="22" t="s">
        <v>103</v>
      </c>
      <c r="D18" s="48">
        <v>405.7</v>
      </c>
      <c r="E18" s="48">
        <v>230.8</v>
      </c>
      <c r="F18" s="64">
        <f t="shared" si="0"/>
        <v>56.889327088982007</v>
      </c>
    </row>
    <row r="19" spans="2:6" ht="67.5" customHeight="1" x14ac:dyDescent="0.2">
      <c r="B19" s="33" t="s">
        <v>108</v>
      </c>
      <c r="C19" s="22" t="s">
        <v>104</v>
      </c>
      <c r="D19" s="48">
        <v>-34.299999999999997</v>
      </c>
      <c r="E19" s="48">
        <v>-31.9</v>
      </c>
      <c r="F19" s="64">
        <f t="shared" si="0"/>
        <v>93.002915451895049</v>
      </c>
    </row>
    <row r="20" spans="2:6" ht="17.25" customHeight="1" x14ac:dyDescent="0.2">
      <c r="B20" s="20" t="s">
        <v>109</v>
      </c>
      <c r="C20" s="23" t="s">
        <v>38</v>
      </c>
      <c r="D20" s="40">
        <f>SUM(D21+D23+D22)</f>
        <v>15908.5</v>
      </c>
      <c r="E20" s="40">
        <f>SUM(E21+E23+E22)</f>
        <v>10052.6</v>
      </c>
      <c r="F20" s="64">
        <f t="shared" si="0"/>
        <v>63.190118490115346</v>
      </c>
    </row>
    <row r="21" spans="2:6" ht="26.25" customHeight="1" x14ac:dyDescent="0.2">
      <c r="B21" s="19" t="s">
        <v>51</v>
      </c>
      <c r="C21" s="22" t="s">
        <v>36</v>
      </c>
      <c r="D21" s="48">
        <v>15481.3</v>
      </c>
      <c r="E21" s="48">
        <v>9584.2999999999993</v>
      </c>
      <c r="F21" s="64">
        <f t="shared" si="0"/>
        <v>61.908883620884545</v>
      </c>
    </row>
    <row r="22" spans="2:6" ht="26.25" customHeight="1" x14ac:dyDescent="0.2">
      <c r="B22" s="19" t="s">
        <v>111</v>
      </c>
      <c r="C22" s="22" t="s">
        <v>164</v>
      </c>
      <c r="D22" s="48">
        <v>2</v>
      </c>
      <c r="E22" s="48">
        <v>244.7</v>
      </c>
      <c r="F22" s="68" t="s">
        <v>202</v>
      </c>
    </row>
    <row r="23" spans="2:6" ht="38.25" customHeight="1" x14ac:dyDescent="0.2">
      <c r="B23" s="19" t="s">
        <v>111</v>
      </c>
      <c r="C23" s="22" t="s">
        <v>112</v>
      </c>
      <c r="D23" s="48">
        <v>425.2</v>
      </c>
      <c r="E23" s="48">
        <v>223.6</v>
      </c>
      <c r="F23" s="64">
        <f t="shared" si="0"/>
        <v>52.587017873941676</v>
      </c>
    </row>
    <row r="24" spans="2:6" x14ac:dyDescent="0.2">
      <c r="B24" s="19" t="s">
        <v>10</v>
      </c>
      <c r="C24" s="23" t="s">
        <v>11</v>
      </c>
      <c r="D24" s="40">
        <f>SUM(D25+D26)</f>
        <v>5753.2</v>
      </c>
      <c r="E24" s="40">
        <f>SUM(E25+E26)</f>
        <v>1257.3</v>
      </c>
      <c r="F24" s="64">
        <f t="shared" si="0"/>
        <v>21.853924772300633</v>
      </c>
    </row>
    <row r="25" spans="2:6" x14ac:dyDescent="0.2">
      <c r="B25" s="19" t="s">
        <v>52</v>
      </c>
      <c r="C25" s="22" t="s">
        <v>12</v>
      </c>
      <c r="D25" s="48">
        <v>2505</v>
      </c>
      <c r="E25" s="48">
        <v>552.5</v>
      </c>
      <c r="F25" s="64">
        <f t="shared" si="0"/>
        <v>22.055888223552895</v>
      </c>
    </row>
    <row r="26" spans="2:6" ht="15.75" customHeight="1" x14ac:dyDescent="0.2">
      <c r="B26" s="19" t="s">
        <v>49</v>
      </c>
      <c r="C26" s="22" t="s">
        <v>37</v>
      </c>
      <c r="D26" s="48">
        <v>3248.2</v>
      </c>
      <c r="E26" s="48">
        <v>704.8</v>
      </c>
      <c r="F26" s="64">
        <f t="shared" si="0"/>
        <v>21.698171294871006</v>
      </c>
    </row>
    <row r="27" spans="2:6" ht="16.5" customHeight="1" x14ac:dyDescent="0.2">
      <c r="B27" s="19" t="s">
        <v>13</v>
      </c>
      <c r="C27" s="23" t="s">
        <v>14</v>
      </c>
      <c r="D27" s="40">
        <f>SUM(D28:D29)</f>
        <v>6122.6</v>
      </c>
      <c r="E27" s="40">
        <f>SUM(E28:E29)</f>
        <v>4390.8999999999996</v>
      </c>
      <c r="F27" s="64">
        <f t="shared" si="0"/>
        <v>71.716264332146466</v>
      </c>
    </row>
    <row r="28" spans="2:6" ht="27.75" customHeight="1" x14ac:dyDescent="0.2">
      <c r="B28" s="24" t="s">
        <v>72</v>
      </c>
      <c r="C28" s="25" t="s">
        <v>71</v>
      </c>
      <c r="D28" s="48">
        <v>6107.6</v>
      </c>
      <c r="E28" s="48">
        <v>4390.8999999999996</v>
      </c>
      <c r="F28" s="64">
        <f t="shared" si="0"/>
        <v>71.892396358635125</v>
      </c>
    </row>
    <row r="29" spans="2:6" ht="29.25" customHeight="1" x14ac:dyDescent="0.2">
      <c r="B29" s="24" t="s">
        <v>87</v>
      </c>
      <c r="C29" s="25" t="s">
        <v>88</v>
      </c>
      <c r="D29" s="48">
        <v>15</v>
      </c>
      <c r="E29" s="48">
        <v>0</v>
      </c>
      <c r="F29" s="64">
        <f t="shared" si="0"/>
        <v>0</v>
      </c>
    </row>
    <row r="30" spans="2:6" ht="45" customHeight="1" x14ac:dyDescent="0.2">
      <c r="B30" s="24" t="s">
        <v>180</v>
      </c>
      <c r="C30" s="21" t="s">
        <v>179</v>
      </c>
      <c r="D30" s="48">
        <v>0</v>
      </c>
      <c r="E30" s="48">
        <v>0</v>
      </c>
      <c r="F30" s="64"/>
    </row>
    <row r="31" spans="2:6" ht="42.75" customHeight="1" x14ac:dyDescent="0.2">
      <c r="B31" s="19" t="s">
        <v>15</v>
      </c>
      <c r="C31" s="23" t="s">
        <v>16</v>
      </c>
      <c r="D31" s="40">
        <f>SUM(D32+D34+D35+D33)</f>
        <v>16280</v>
      </c>
      <c r="E31" s="40">
        <f>SUM(E32+E34+E35+E33)</f>
        <v>6411.7</v>
      </c>
      <c r="F31" s="64">
        <f t="shared" si="0"/>
        <v>39.383906633906633</v>
      </c>
    </row>
    <row r="32" spans="2:6" ht="30" customHeight="1" x14ac:dyDescent="0.2">
      <c r="B32" s="19" t="s">
        <v>66</v>
      </c>
      <c r="C32" s="26" t="s">
        <v>114</v>
      </c>
      <c r="D32" s="48">
        <v>7293.8</v>
      </c>
      <c r="E32" s="48">
        <v>3118.4</v>
      </c>
      <c r="F32" s="64">
        <f t="shared" si="0"/>
        <v>42.75411993748115</v>
      </c>
    </row>
    <row r="33" spans="1:6" ht="28.5" customHeight="1" x14ac:dyDescent="0.2">
      <c r="B33" s="19" t="s">
        <v>66</v>
      </c>
      <c r="C33" s="26" t="s">
        <v>113</v>
      </c>
      <c r="D33" s="48">
        <v>4256.5</v>
      </c>
      <c r="E33" s="48">
        <v>2081.3000000000002</v>
      </c>
      <c r="F33" s="64">
        <f t="shared" si="0"/>
        <v>48.896981087748159</v>
      </c>
    </row>
    <row r="34" spans="1:6" ht="30.75" customHeight="1" x14ac:dyDescent="0.2">
      <c r="B34" s="19" t="s">
        <v>67</v>
      </c>
      <c r="C34" s="26" t="s">
        <v>65</v>
      </c>
      <c r="D34" s="48">
        <v>2041.7</v>
      </c>
      <c r="E34" s="48">
        <v>20</v>
      </c>
      <c r="F34" s="64">
        <f t="shared" si="0"/>
        <v>0.9795758436596953</v>
      </c>
    </row>
    <row r="35" spans="1:6" ht="42" customHeight="1" x14ac:dyDescent="0.2">
      <c r="B35" s="19" t="s">
        <v>68</v>
      </c>
      <c r="C35" s="26" t="s">
        <v>115</v>
      </c>
      <c r="D35" s="48">
        <v>2688</v>
      </c>
      <c r="E35" s="48">
        <v>1192</v>
      </c>
      <c r="F35" s="64">
        <f t="shared" si="0"/>
        <v>44.345238095238095</v>
      </c>
    </row>
    <row r="36" spans="1:6" ht="25.5" x14ac:dyDescent="0.2">
      <c r="A36" s="3"/>
      <c r="B36" s="27" t="s">
        <v>44</v>
      </c>
      <c r="C36" s="23" t="s">
        <v>70</v>
      </c>
      <c r="D36" s="40">
        <f>SUM(D37:D39)</f>
        <v>1172.5</v>
      </c>
      <c r="E36" s="40">
        <f>SUM(E37:E39)</f>
        <v>1299.5</v>
      </c>
      <c r="F36" s="64">
        <f t="shared" si="0"/>
        <v>110.8315565031983</v>
      </c>
    </row>
    <row r="37" spans="1:6" ht="25.5" x14ac:dyDescent="0.2">
      <c r="A37" s="3"/>
      <c r="B37" s="27" t="s">
        <v>89</v>
      </c>
      <c r="C37" s="25" t="s">
        <v>90</v>
      </c>
      <c r="D37" s="48">
        <v>735.5</v>
      </c>
      <c r="E37" s="48">
        <v>1238.7</v>
      </c>
      <c r="F37" s="68" t="s">
        <v>202</v>
      </c>
    </row>
    <row r="38" spans="1:6" ht="21" customHeight="1" x14ac:dyDescent="0.2">
      <c r="A38" s="3"/>
      <c r="B38" s="27" t="s">
        <v>91</v>
      </c>
      <c r="C38" s="25" t="s">
        <v>92</v>
      </c>
      <c r="D38" s="48">
        <v>44.8</v>
      </c>
      <c r="E38" s="48">
        <v>0.2</v>
      </c>
      <c r="F38" s="64">
        <f t="shared" si="0"/>
        <v>0.44642857142857145</v>
      </c>
    </row>
    <row r="39" spans="1:6" ht="19.5" customHeight="1" x14ac:dyDescent="0.2">
      <c r="B39" s="19" t="s">
        <v>93</v>
      </c>
      <c r="C39" s="25" t="s">
        <v>94</v>
      </c>
      <c r="D39" s="44">
        <v>392.2</v>
      </c>
      <c r="E39" s="48">
        <v>60.6</v>
      </c>
      <c r="F39" s="64"/>
    </row>
    <row r="40" spans="1:6" ht="29.25" customHeight="1" x14ac:dyDescent="0.2">
      <c r="B40" s="19" t="s">
        <v>69</v>
      </c>
      <c r="C40" s="21" t="s">
        <v>97</v>
      </c>
      <c r="D40" s="40">
        <f>SUM(D41:D41)</f>
        <v>4.9000000000000004</v>
      </c>
      <c r="E40" s="40">
        <f>SUM(E41:E41)</f>
        <v>7.7</v>
      </c>
      <c r="F40" s="64">
        <f t="shared" si="0"/>
        <v>157.14285714285714</v>
      </c>
    </row>
    <row r="41" spans="1:6" ht="28.5" customHeight="1" x14ac:dyDescent="0.2">
      <c r="B41" s="19" t="s">
        <v>95</v>
      </c>
      <c r="C41" s="22" t="s">
        <v>96</v>
      </c>
      <c r="D41" s="44">
        <v>4.9000000000000004</v>
      </c>
      <c r="E41" s="48">
        <v>7.7</v>
      </c>
      <c r="F41" s="64">
        <f t="shared" si="0"/>
        <v>157.14285714285714</v>
      </c>
    </row>
    <row r="42" spans="1:6" ht="28.5" customHeight="1" x14ac:dyDescent="0.2">
      <c r="B42" s="19" t="s">
        <v>53</v>
      </c>
      <c r="C42" s="21" t="s">
        <v>85</v>
      </c>
      <c r="D42" s="39">
        <f>SUM(D43:D44)</f>
        <v>11393.6</v>
      </c>
      <c r="E42" s="39">
        <f>SUM(E43:E44)</f>
        <v>7506.5</v>
      </c>
      <c r="F42" s="64">
        <f t="shared" si="0"/>
        <v>65.883478444038758</v>
      </c>
    </row>
    <row r="43" spans="1:6" ht="15.75" customHeight="1" x14ac:dyDescent="0.2">
      <c r="B43" s="19" t="s">
        <v>75</v>
      </c>
      <c r="C43" s="25" t="s">
        <v>73</v>
      </c>
      <c r="D43" s="44">
        <v>9313.7000000000007</v>
      </c>
      <c r="E43" s="48">
        <v>6956.5</v>
      </c>
      <c r="F43" s="64">
        <f t="shared" si="0"/>
        <v>74.691046522864156</v>
      </c>
    </row>
    <row r="44" spans="1:6" ht="17.25" customHeight="1" x14ac:dyDescent="0.2">
      <c r="B44" s="19" t="s">
        <v>76</v>
      </c>
      <c r="C44" s="25" t="s">
        <v>74</v>
      </c>
      <c r="D44" s="44">
        <v>2079.9</v>
      </c>
      <c r="E44" s="48">
        <v>550</v>
      </c>
      <c r="F44" s="64">
        <f t="shared" si="0"/>
        <v>26.443579018222028</v>
      </c>
    </row>
    <row r="45" spans="1:6" ht="15" customHeight="1" x14ac:dyDescent="0.2">
      <c r="B45" s="19" t="s">
        <v>47</v>
      </c>
      <c r="C45" s="23" t="s">
        <v>48</v>
      </c>
      <c r="D45" s="39">
        <v>26.3</v>
      </c>
      <c r="E45" s="40">
        <v>3.6</v>
      </c>
      <c r="F45" s="64">
        <f t="shared" si="0"/>
        <v>13.688212927756654</v>
      </c>
    </row>
    <row r="46" spans="1:6" ht="15" customHeight="1" x14ac:dyDescent="0.2">
      <c r="A46" s="3"/>
      <c r="B46" s="19" t="s">
        <v>45</v>
      </c>
      <c r="C46" s="23" t="s">
        <v>46</v>
      </c>
      <c r="D46" s="39">
        <v>1614</v>
      </c>
      <c r="E46" s="40">
        <v>719.6</v>
      </c>
      <c r="F46" s="64">
        <f t="shared" si="0"/>
        <v>44.58488228004957</v>
      </c>
    </row>
    <row r="47" spans="1:6" ht="15" customHeight="1" x14ac:dyDescent="0.2">
      <c r="A47" s="3"/>
      <c r="B47" s="19" t="s">
        <v>159</v>
      </c>
      <c r="C47" s="23" t="s">
        <v>156</v>
      </c>
      <c r="D47" s="39">
        <f>SUM(D48:D49)</f>
        <v>0</v>
      </c>
      <c r="E47" s="39">
        <f>SUM(E48:E49)</f>
        <v>10.4</v>
      </c>
      <c r="F47" s="64"/>
    </row>
    <row r="48" spans="1:6" ht="15" customHeight="1" x14ac:dyDescent="0.2">
      <c r="A48" s="3"/>
      <c r="B48" s="19" t="s">
        <v>160</v>
      </c>
      <c r="C48" s="25" t="s">
        <v>157</v>
      </c>
      <c r="D48" s="44">
        <v>0</v>
      </c>
      <c r="E48" s="48"/>
      <c r="F48" s="64"/>
    </row>
    <row r="49" spans="1:7" ht="15" customHeight="1" x14ac:dyDescent="0.2">
      <c r="A49" s="3"/>
      <c r="B49" s="19" t="s">
        <v>161</v>
      </c>
      <c r="C49" s="25" t="s">
        <v>158</v>
      </c>
      <c r="D49" s="44">
        <v>0</v>
      </c>
      <c r="E49" s="48">
        <v>10.4</v>
      </c>
      <c r="F49" s="64"/>
    </row>
    <row r="50" spans="1:7" ht="18.75" customHeight="1" x14ac:dyDescent="0.25">
      <c r="B50" s="19"/>
      <c r="C50" s="28" t="s">
        <v>39</v>
      </c>
      <c r="D50" s="39">
        <f>SUM(D51+D60+D57+D59)</f>
        <v>968321</v>
      </c>
      <c r="E50" s="39">
        <f>SUM(E51+E60+E57+E59+E58)</f>
        <v>474587.9</v>
      </c>
      <c r="F50" s="64">
        <f t="shared" si="0"/>
        <v>49.011422864938382</v>
      </c>
    </row>
    <row r="51" spans="1:7" ht="33" customHeight="1" x14ac:dyDescent="0.2">
      <c r="B51" s="19" t="s">
        <v>17</v>
      </c>
      <c r="C51" s="29" t="s">
        <v>64</v>
      </c>
      <c r="D51" s="39">
        <f>SUM(D52+D55+D56)</f>
        <v>977305.1</v>
      </c>
      <c r="E51" s="39">
        <f>SUM(E52+E55+E56)</f>
        <v>491535.2</v>
      </c>
      <c r="F51" s="64">
        <f t="shared" si="0"/>
        <v>50.294959066518736</v>
      </c>
    </row>
    <row r="52" spans="1:7" ht="27.75" customHeight="1" x14ac:dyDescent="0.2">
      <c r="B52" s="19" t="s">
        <v>41</v>
      </c>
      <c r="C52" s="22" t="s">
        <v>18</v>
      </c>
      <c r="D52" s="44">
        <f>D53+D54</f>
        <v>191880.40000000002</v>
      </c>
      <c r="E52" s="44">
        <f>E53+E54</f>
        <v>144927.4</v>
      </c>
      <c r="F52" s="64">
        <f t="shared" si="0"/>
        <v>75.53006977262919</v>
      </c>
      <c r="G52" s="3"/>
    </row>
    <row r="53" spans="1:7" ht="16.5" customHeight="1" x14ac:dyDescent="0.2">
      <c r="B53" s="19" t="s">
        <v>50</v>
      </c>
      <c r="C53" s="22" t="s">
        <v>54</v>
      </c>
      <c r="D53" s="44">
        <v>158309.20000000001</v>
      </c>
      <c r="E53" s="48">
        <v>144927.4</v>
      </c>
      <c r="F53" s="64">
        <f t="shared" si="0"/>
        <v>91.547048434329767</v>
      </c>
      <c r="G53" s="3"/>
    </row>
    <row r="54" spans="1:7" ht="27.75" customHeight="1" x14ac:dyDescent="0.2">
      <c r="B54" s="19" t="s">
        <v>62</v>
      </c>
      <c r="C54" s="22" t="s">
        <v>61</v>
      </c>
      <c r="D54" s="44">
        <v>33571.199999999997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42</v>
      </c>
      <c r="C55" s="26" t="s">
        <v>57</v>
      </c>
      <c r="D55" s="47">
        <v>455269.8</v>
      </c>
      <c r="E55" s="48">
        <v>141827</v>
      </c>
      <c r="F55" s="64">
        <f t="shared" si="0"/>
        <v>31.152296945679243</v>
      </c>
      <c r="G55" s="3"/>
    </row>
    <row r="56" spans="1:7" ht="24.75" customHeight="1" x14ac:dyDescent="0.2">
      <c r="B56" s="19" t="s">
        <v>56</v>
      </c>
      <c r="C56" s="26" t="s">
        <v>58</v>
      </c>
      <c r="D56" s="47">
        <v>330154.90000000002</v>
      </c>
      <c r="E56" s="48">
        <v>204780.79999999999</v>
      </c>
      <c r="F56" s="64">
        <f t="shared" si="0"/>
        <v>62.025673403605396</v>
      </c>
      <c r="G56" s="3"/>
    </row>
    <row r="57" spans="1:7" ht="24.75" customHeight="1" x14ac:dyDescent="0.2">
      <c r="B57" s="19" t="s">
        <v>196</v>
      </c>
      <c r="C57" s="26" t="s">
        <v>197</v>
      </c>
      <c r="D57" s="47">
        <v>8000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200</v>
      </c>
      <c r="C58" s="26" t="s">
        <v>201</v>
      </c>
      <c r="D58" s="47">
        <v>0</v>
      </c>
      <c r="E58" s="48">
        <v>36.9</v>
      </c>
      <c r="F58" s="64"/>
      <c r="G58" s="3"/>
    </row>
    <row r="59" spans="1:7" ht="28.5" customHeight="1" x14ac:dyDescent="0.2">
      <c r="B59" s="19" t="s">
        <v>198</v>
      </c>
      <c r="C59" s="26" t="s">
        <v>199</v>
      </c>
      <c r="D59" s="47">
        <v>2029.3</v>
      </c>
      <c r="E59" s="48">
        <v>3803.8</v>
      </c>
      <c r="F59" s="68" t="s">
        <v>202</v>
      </c>
      <c r="G59" s="3"/>
    </row>
    <row r="60" spans="1:7" ht="20.25" customHeight="1" thickBot="1" x14ac:dyDescent="0.25">
      <c r="B60" s="19" t="s">
        <v>83</v>
      </c>
      <c r="C60" s="26" t="s">
        <v>84</v>
      </c>
      <c r="D60" s="48">
        <v>-19013.400000000001</v>
      </c>
      <c r="E60" s="48">
        <v>-20788</v>
      </c>
      <c r="F60" s="68" t="s">
        <v>202</v>
      </c>
      <c r="G60" s="3"/>
    </row>
    <row r="61" spans="1:7" ht="18" customHeight="1" thickBot="1" x14ac:dyDescent="0.25">
      <c r="B61" s="18"/>
      <c r="C61" s="31" t="s">
        <v>40</v>
      </c>
      <c r="D61" s="60">
        <f>SUM(D6)</f>
        <v>1138424.8999999999</v>
      </c>
      <c r="E61" s="60">
        <f>SUM(E6)</f>
        <v>564867.60000000009</v>
      </c>
      <c r="F61" s="67">
        <f t="shared" ref="F61:F74" si="1">E61*100/D61</f>
        <v>49.618345487699727</v>
      </c>
    </row>
    <row r="62" spans="1:7" ht="17.25" customHeight="1" x14ac:dyDescent="0.2">
      <c r="B62" s="34"/>
      <c r="C62" s="35" t="s">
        <v>19</v>
      </c>
      <c r="D62" s="36">
        <f>SUM(D63+D71+D74+D78+D85+D91+D94+D96+D102+D105+D107+D83)</f>
        <v>1176047.8000000003</v>
      </c>
      <c r="E62" s="36">
        <f>SUM(E63+E71+E74+E78+E85+E91+E94+E96+E102+E105+E107+E83)</f>
        <v>577387.32299999997</v>
      </c>
      <c r="F62" s="66">
        <f t="shared" si="1"/>
        <v>49.095565928527719</v>
      </c>
    </row>
    <row r="63" spans="1:7" ht="16.5" customHeight="1" x14ac:dyDescent="0.2">
      <c r="B63" s="37" t="s">
        <v>20</v>
      </c>
      <c r="C63" s="38" t="s">
        <v>191</v>
      </c>
      <c r="D63" s="39">
        <f>SUM(D64:D70)</f>
        <v>73520.300000000017</v>
      </c>
      <c r="E63" s="40">
        <f>SUM(E64:E70)</f>
        <v>41176.123</v>
      </c>
      <c r="F63" s="64">
        <f t="shared" si="1"/>
        <v>56.006467601465161</v>
      </c>
    </row>
    <row r="64" spans="1:7" ht="30.75" customHeight="1" x14ac:dyDescent="0.2">
      <c r="B64" s="41" t="s">
        <v>128</v>
      </c>
      <c r="C64" s="42" t="s">
        <v>166</v>
      </c>
      <c r="D64" s="44">
        <v>1209.2</v>
      </c>
      <c r="E64" s="48">
        <v>929.62300000000005</v>
      </c>
      <c r="F64" s="64">
        <f t="shared" si="1"/>
        <v>76.879176314918951</v>
      </c>
    </row>
    <row r="65" spans="2:6" ht="45" customHeight="1" x14ac:dyDescent="0.2">
      <c r="B65" s="41" t="s">
        <v>129</v>
      </c>
      <c r="C65" s="42" t="s">
        <v>167</v>
      </c>
      <c r="D65" s="44">
        <v>7439.5</v>
      </c>
      <c r="E65" s="48">
        <v>4336.8</v>
      </c>
      <c r="F65" s="64">
        <f t="shared" si="1"/>
        <v>58.294240204314804</v>
      </c>
    </row>
    <row r="66" spans="2:6" ht="45.75" customHeight="1" x14ac:dyDescent="0.2">
      <c r="B66" s="41" t="s">
        <v>130</v>
      </c>
      <c r="C66" s="42" t="s">
        <v>168</v>
      </c>
      <c r="D66" s="44">
        <v>24675.599999999999</v>
      </c>
      <c r="E66" s="48">
        <v>14681.6</v>
      </c>
      <c r="F66" s="64">
        <f t="shared" si="1"/>
        <v>59.498451912010246</v>
      </c>
    </row>
    <row r="67" spans="2:6" ht="17.25" customHeight="1" x14ac:dyDescent="0.2">
      <c r="B67" s="41" t="s">
        <v>194</v>
      </c>
      <c r="C67" s="42" t="s">
        <v>195</v>
      </c>
      <c r="D67" s="44">
        <v>128.9</v>
      </c>
      <c r="E67" s="48">
        <v>0</v>
      </c>
      <c r="F67" s="64">
        <f t="shared" si="1"/>
        <v>0</v>
      </c>
    </row>
    <row r="68" spans="2:6" ht="41.25" customHeight="1" x14ac:dyDescent="0.2">
      <c r="B68" s="41" t="s">
        <v>131</v>
      </c>
      <c r="C68" s="42" t="s">
        <v>169</v>
      </c>
      <c r="D68" s="44">
        <v>10337.700000000001</v>
      </c>
      <c r="E68" s="48">
        <v>5341.8</v>
      </c>
      <c r="F68" s="64">
        <f t="shared" si="1"/>
        <v>51.673002698859513</v>
      </c>
    </row>
    <row r="69" spans="2:6" ht="16.5" customHeight="1" x14ac:dyDescent="0.2">
      <c r="B69" s="41" t="s">
        <v>132</v>
      </c>
      <c r="C69" s="42" t="s">
        <v>133</v>
      </c>
      <c r="D69" s="44">
        <v>200</v>
      </c>
      <c r="E69" s="48">
        <v>0</v>
      </c>
      <c r="F69" s="64"/>
    </row>
    <row r="70" spans="2:6" ht="16.5" customHeight="1" x14ac:dyDescent="0.2">
      <c r="B70" s="41" t="s">
        <v>134</v>
      </c>
      <c r="C70" s="42" t="s">
        <v>135</v>
      </c>
      <c r="D70" s="44">
        <v>29529.4</v>
      </c>
      <c r="E70" s="48">
        <v>15886.3</v>
      </c>
      <c r="F70" s="64">
        <f t="shared" si="1"/>
        <v>53.798248525198616</v>
      </c>
    </row>
    <row r="71" spans="2:6" ht="32.25" customHeight="1" x14ac:dyDescent="0.2">
      <c r="B71" s="37" t="s">
        <v>21</v>
      </c>
      <c r="C71" s="43" t="s">
        <v>192</v>
      </c>
      <c r="D71" s="39">
        <f>SUM(D72:D73)</f>
        <v>279</v>
      </c>
      <c r="E71" s="39">
        <f>SUM(E72:E73)</f>
        <v>0</v>
      </c>
      <c r="F71" s="64">
        <v>0</v>
      </c>
    </row>
    <row r="72" spans="2:6" ht="33.75" customHeight="1" x14ac:dyDescent="0.2">
      <c r="B72" s="54" t="s">
        <v>152</v>
      </c>
      <c r="C72" s="55" t="s">
        <v>153</v>
      </c>
      <c r="D72" s="44">
        <v>249</v>
      </c>
      <c r="E72" s="48">
        <v>0</v>
      </c>
      <c r="F72" s="64">
        <f>E72*100/D72</f>
        <v>0</v>
      </c>
    </row>
    <row r="73" spans="2:6" ht="33.75" customHeight="1" x14ac:dyDescent="0.2">
      <c r="B73" s="54" t="s">
        <v>162</v>
      </c>
      <c r="C73" s="61" t="s">
        <v>163</v>
      </c>
      <c r="D73" s="44">
        <v>30</v>
      </c>
      <c r="E73" s="48">
        <v>0</v>
      </c>
      <c r="F73" s="64">
        <f>E73*100/D73</f>
        <v>0</v>
      </c>
    </row>
    <row r="74" spans="2:6" ht="15" customHeight="1" x14ac:dyDescent="0.2">
      <c r="B74" s="37" t="s">
        <v>22</v>
      </c>
      <c r="C74" s="43" t="s">
        <v>154</v>
      </c>
      <c r="D74" s="39">
        <f>SUM(D75:D77)</f>
        <v>204509.19999999998</v>
      </c>
      <c r="E74" s="39">
        <f>SUM(E75:E77)</f>
        <v>83896.700000000012</v>
      </c>
      <c r="F74" s="64">
        <f t="shared" si="1"/>
        <v>41.023435620500216</v>
      </c>
    </row>
    <row r="75" spans="2:6" ht="16.5" customHeight="1" x14ac:dyDescent="0.2">
      <c r="B75" s="54" t="s">
        <v>23</v>
      </c>
      <c r="C75" s="55" t="s">
        <v>24</v>
      </c>
      <c r="D75" s="44">
        <v>22065.3</v>
      </c>
      <c r="E75" s="48">
        <v>8854.7999999999993</v>
      </c>
      <c r="F75" s="64">
        <f>E75*100/D75</f>
        <v>40.129977838506612</v>
      </c>
    </row>
    <row r="76" spans="2:6" ht="16.5" customHeight="1" x14ac:dyDescent="0.2">
      <c r="B76" s="54" t="s">
        <v>98</v>
      </c>
      <c r="C76" s="55" t="s">
        <v>170</v>
      </c>
      <c r="D76" s="44">
        <v>152606.1</v>
      </c>
      <c r="E76" s="48">
        <v>74284.800000000003</v>
      </c>
      <c r="F76" s="64">
        <f>E76*100/D76</f>
        <v>48.677477505813989</v>
      </c>
    </row>
    <row r="77" spans="2:6" ht="17.25" customHeight="1" x14ac:dyDescent="0.2">
      <c r="B77" s="54" t="s">
        <v>63</v>
      </c>
      <c r="C77" s="55" t="s">
        <v>171</v>
      </c>
      <c r="D77" s="44">
        <v>29837.8</v>
      </c>
      <c r="E77" s="48">
        <v>757.1</v>
      </c>
      <c r="F77" s="64">
        <f>E77*100/D77</f>
        <v>2.5373854640757698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230948.2</v>
      </c>
      <c r="E78" s="45">
        <f>SUM(E79:E82)</f>
        <v>96584.4</v>
      </c>
      <c r="F78" s="64">
        <f>E78*100/D78</f>
        <v>41.820806570477707</v>
      </c>
    </row>
    <row r="79" spans="2:6" ht="18" customHeight="1" x14ac:dyDescent="0.2">
      <c r="B79" s="54" t="s">
        <v>27</v>
      </c>
      <c r="C79" s="55" t="s">
        <v>28</v>
      </c>
      <c r="D79" s="44">
        <v>86524.6</v>
      </c>
      <c r="E79" s="48">
        <v>50135.6</v>
      </c>
      <c r="F79" s="64">
        <f t="shared" ref="F79:F93" si="2">E79*100/D79</f>
        <v>57.943752412608667</v>
      </c>
    </row>
    <row r="80" spans="2:6" ht="15" customHeight="1" x14ac:dyDescent="0.2">
      <c r="B80" s="54" t="s">
        <v>29</v>
      </c>
      <c r="C80" s="55" t="s">
        <v>30</v>
      </c>
      <c r="D80" s="47">
        <v>83588.399999999994</v>
      </c>
      <c r="E80" s="48">
        <v>42542.8</v>
      </c>
      <c r="F80" s="64">
        <f t="shared" si="2"/>
        <v>50.895578812371099</v>
      </c>
    </row>
    <row r="81" spans="2:6" ht="15" customHeight="1" x14ac:dyDescent="0.2">
      <c r="B81" s="54" t="s">
        <v>59</v>
      </c>
      <c r="C81" s="55" t="s">
        <v>60</v>
      </c>
      <c r="D81" s="47">
        <v>40615.199999999997</v>
      </c>
      <c r="E81" s="48">
        <v>3906</v>
      </c>
      <c r="F81" s="64">
        <f t="shared" si="2"/>
        <v>9.61708916858713</v>
      </c>
    </row>
    <row r="82" spans="2:6" ht="27.75" customHeight="1" x14ac:dyDescent="0.2">
      <c r="B82" s="54" t="s">
        <v>99</v>
      </c>
      <c r="C82" s="55" t="s">
        <v>172</v>
      </c>
      <c r="D82" s="47">
        <v>20220</v>
      </c>
      <c r="E82" s="48">
        <v>0</v>
      </c>
      <c r="F82" s="64">
        <f t="shared" si="2"/>
        <v>0</v>
      </c>
    </row>
    <row r="83" spans="2:6" ht="27.75" customHeight="1" x14ac:dyDescent="0.2">
      <c r="B83" s="54" t="s">
        <v>181</v>
      </c>
      <c r="C83" s="43" t="s">
        <v>182</v>
      </c>
      <c r="D83" s="46">
        <f>SUM(D84)</f>
        <v>104469.1</v>
      </c>
      <c r="E83" s="46">
        <f>SUM(E84)</f>
        <v>0</v>
      </c>
      <c r="F83" s="64">
        <f t="shared" si="2"/>
        <v>0</v>
      </c>
    </row>
    <row r="84" spans="2:6" ht="20.25" customHeight="1" x14ac:dyDescent="0.2">
      <c r="B84" s="54" t="s">
        <v>204</v>
      </c>
      <c r="C84" s="55" t="s">
        <v>203</v>
      </c>
      <c r="D84" s="47">
        <v>104469.1</v>
      </c>
      <c r="E84" s="48">
        <v>0</v>
      </c>
      <c r="F84" s="64">
        <f t="shared" si="2"/>
        <v>0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388214.60000000003</v>
      </c>
      <c r="E85" s="46">
        <f>SUM(E86:E90)</f>
        <v>254107.59999999998</v>
      </c>
      <c r="F85" s="64">
        <f t="shared" si="2"/>
        <v>65.455446549408478</v>
      </c>
    </row>
    <row r="86" spans="2:6" ht="18.75" customHeight="1" x14ac:dyDescent="0.2">
      <c r="B86" s="54" t="s">
        <v>120</v>
      </c>
      <c r="C86" s="55" t="s">
        <v>121</v>
      </c>
      <c r="D86" s="47">
        <v>145988.6</v>
      </c>
      <c r="E86" s="48">
        <v>94082.2</v>
      </c>
      <c r="F86" s="64">
        <f t="shared" si="2"/>
        <v>64.444895012350273</v>
      </c>
    </row>
    <row r="87" spans="2:6" ht="18.75" customHeight="1" x14ac:dyDescent="0.2">
      <c r="B87" s="54" t="s">
        <v>122</v>
      </c>
      <c r="C87" s="55" t="s">
        <v>123</v>
      </c>
      <c r="D87" s="47">
        <v>153409.4</v>
      </c>
      <c r="E87" s="48">
        <v>104181.6</v>
      </c>
      <c r="F87" s="64">
        <f t="shared" si="2"/>
        <v>67.910832061138365</v>
      </c>
    </row>
    <row r="88" spans="2:6" ht="18.75" customHeight="1" x14ac:dyDescent="0.2">
      <c r="B88" s="54" t="s">
        <v>165</v>
      </c>
      <c r="C88" s="55" t="s">
        <v>173</v>
      </c>
      <c r="D88" s="47">
        <v>61278.2</v>
      </c>
      <c r="E88" s="48">
        <v>40232.9</v>
      </c>
      <c r="F88" s="64">
        <f t="shared" si="2"/>
        <v>65.656138724701449</v>
      </c>
    </row>
    <row r="89" spans="2:6" ht="21" customHeight="1" x14ac:dyDescent="0.2">
      <c r="B89" s="54" t="s">
        <v>124</v>
      </c>
      <c r="C89" s="55" t="s">
        <v>125</v>
      </c>
      <c r="D89" s="47">
        <v>7622.5</v>
      </c>
      <c r="E89" s="48">
        <v>4897.6000000000004</v>
      </c>
      <c r="F89" s="64">
        <f t="shared" si="2"/>
        <v>64.251885864217783</v>
      </c>
    </row>
    <row r="90" spans="2:6" ht="17.25" customHeight="1" x14ac:dyDescent="0.2">
      <c r="B90" s="54" t="s">
        <v>126</v>
      </c>
      <c r="C90" s="55" t="s">
        <v>127</v>
      </c>
      <c r="D90" s="47">
        <v>19915.900000000001</v>
      </c>
      <c r="E90" s="48">
        <v>10713.3</v>
      </c>
      <c r="F90" s="64">
        <f t="shared" si="2"/>
        <v>53.792698296336091</v>
      </c>
    </row>
    <row r="91" spans="2:6" ht="21" customHeight="1" x14ac:dyDescent="0.2">
      <c r="B91" s="37" t="s">
        <v>33</v>
      </c>
      <c r="C91" s="43" t="s">
        <v>174</v>
      </c>
      <c r="D91" s="39">
        <f>SUM(D92:D93)</f>
        <v>68114.3</v>
      </c>
      <c r="E91" s="40">
        <f>SUM(E92:E93)</f>
        <v>41529</v>
      </c>
      <c r="F91" s="64">
        <f t="shared" si="2"/>
        <v>60.969576138931174</v>
      </c>
    </row>
    <row r="92" spans="2:6" ht="21" customHeight="1" x14ac:dyDescent="0.2">
      <c r="B92" s="54" t="s">
        <v>136</v>
      </c>
      <c r="C92" s="55" t="s">
        <v>175</v>
      </c>
      <c r="D92" s="44">
        <v>44592.5</v>
      </c>
      <c r="E92" s="48">
        <v>29077.200000000001</v>
      </c>
      <c r="F92" s="64">
        <f t="shared" si="2"/>
        <v>65.206480910467008</v>
      </c>
    </row>
    <row r="93" spans="2:6" ht="23.25" customHeight="1" x14ac:dyDescent="0.2">
      <c r="B93" s="54" t="s">
        <v>137</v>
      </c>
      <c r="C93" s="55" t="s">
        <v>176</v>
      </c>
      <c r="D93" s="44">
        <v>23521.8</v>
      </c>
      <c r="E93" s="48">
        <v>12451.8</v>
      </c>
      <c r="F93" s="64">
        <f t="shared" si="2"/>
        <v>52.937275208529961</v>
      </c>
    </row>
    <row r="94" spans="2:6" ht="21" customHeight="1" x14ac:dyDescent="0.2">
      <c r="B94" s="37" t="s">
        <v>116</v>
      </c>
      <c r="C94" s="43" t="s">
        <v>117</v>
      </c>
      <c r="D94" s="46">
        <f>SUM(D95)</f>
        <v>45</v>
      </c>
      <c r="E94" s="46">
        <f>SUM(E95)</f>
        <v>44.8</v>
      </c>
      <c r="F94" s="64">
        <f>E94*100/D94</f>
        <v>99.555555555555557</v>
      </c>
    </row>
    <row r="95" spans="2:6" ht="23.25" customHeight="1" x14ac:dyDescent="0.2">
      <c r="B95" s="54" t="s">
        <v>118</v>
      </c>
      <c r="C95" s="55" t="s">
        <v>119</v>
      </c>
      <c r="D95" s="47">
        <v>45</v>
      </c>
      <c r="E95" s="48">
        <v>44.8</v>
      </c>
      <c r="F95" s="64">
        <f t="shared" ref="F95:F109" si="3">E95*100/D95</f>
        <v>99.555555555555557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63594.100000000006</v>
      </c>
      <c r="E96" s="40">
        <f>SUM(E97:E101)</f>
        <v>36283.800000000003</v>
      </c>
      <c r="F96" s="64">
        <f t="shared" si="3"/>
        <v>57.055292865218632</v>
      </c>
    </row>
    <row r="97" spans="1:7" ht="17.25" customHeight="1" x14ac:dyDescent="0.2">
      <c r="B97" s="54" t="s">
        <v>138</v>
      </c>
      <c r="C97" s="55" t="s">
        <v>139</v>
      </c>
      <c r="D97" s="44">
        <v>563</v>
      </c>
      <c r="E97" s="48">
        <v>338</v>
      </c>
      <c r="F97" s="64">
        <f t="shared" si="3"/>
        <v>60.03552397868561</v>
      </c>
    </row>
    <row r="98" spans="1:7" ht="17.25" customHeight="1" x14ac:dyDescent="0.2">
      <c r="B98" s="54" t="s">
        <v>140</v>
      </c>
      <c r="C98" s="55" t="s">
        <v>141</v>
      </c>
      <c r="D98" s="44">
        <v>25498.9</v>
      </c>
      <c r="E98" s="48">
        <v>14343</v>
      </c>
      <c r="F98" s="64">
        <f t="shared" si="3"/>
        <v>56.249485271913684</v>
      </c>
    </row>
    <row r="99" spans="1:7" ht="17.25" customHeight="1" x14ac:dyDescent="0.2">
      <c r="B99" s="54" t="s">
        <v>142</v>
      </c>
      <c r="C99" s="55" t="s">
        <v>143</v>
      </c>
      <c r="D99" s="44">
        <v>14079.5</v>
      </c>
      <c r="E99" s="48">
        <v>10386.1</v>
      </c>
      <c r="F99" s="64">
        <f t="shared" si="3"/>
        <v>73.767534358464431</v>
      </c>
    </row>
    <row r="100" spans="1:7" ht="17.25" customHeight="1" x14ac:dyDescent="0.2">
      <c r="B100" s="54" t="s">
        <v>144</v>
      </c>
      <c r="C100" s="55" t="s">
        <v>145</v>
      </c>
      <c r="D100" s="44">
        <v>15055</v>
      </c>
      <c r="E100" s="48">
        <v>6842.9</v>
      </c>
      <c r="F100" s="64">
        <f t="shared" si="3"/>
        <v>45.452673530388573</v>
      </c>
    </row>
    <row r="101" spans="1:7" ht="17.25" customHeight="1" x14ac:dyDescent="0.2">
      <c r="B101" s="54" t="s">
        <v>146</v>
      </c>
      <c r="C101" s="55" t="s">
        <v>147</v>
      </c>
      <c r="D101" s="44">
        <v>8397.7000000000007</v>
      </c>
      <c r="E101" s="48">
        <v>4373.8</v>
      </c>
      <c r="F101" s="64">
        <f t="shared" si="3"/>
        <v>52.083308524953253</v>
      </c>
    </row>
    <row r="102" spans="1:7" ht="17.25" customHeight="1" x14ac:dyDescent="0.2">
      <c r="B102" s="37" t="s">
        <v>77</v>
      </c>
      <c r="C102" s="43" t="s">
        <v>78</v>
      </c>
      <c r="D102" s="40">
        <f>SUM(D103+D104)</f>
        <v>33723.200000000004</v>
      </c>
      <c r="E102" s="40">
        <f>SUM(E103)</f>
        <v>19725.5</v>
      </c>
      <c r="F102" s="64">
        <f t="shared" si="3"/>
        <v>58.4923732030175</v>
      </c>
    </row>
    <row r="103" spans="1:7" ht="17.25" customHeight="1" x14ac:dyDescent="0.2">
      <c r="B103" s="54" t="s">
        <v>148</v>
      </c>
      <c r="C103" s="55" t="s">
        <v>178</v>
      </c>
      <c r="D103" s="44">
        <v>33083.800000000003</v>
      </c>
      <c r="E103" s="48">
        <v>19725.5</v>
      </c>
      <c r="F103" s="64">
        <f t="shared" si="3"/>
        <v>59.622836554446579</v>
      </c>
    </row>
    <row r="104" spans="1:7" ht="17.25" customHeight="1" x14ac:dyDescent="0.2">
      <c r="B104" s="54" t="s">
        <v>205</v>
      </c>
      <c r="C104" s="55" t="s">
        <v>206</v>
      </c>
      <c r="D104" s="44">
        <v>639.4</v>
      </c>
      <c r="E104" s="48">
        <v>0</v>
      </c>
      <c r="F104" s="64">
        <f t="shared" si="3"/>
        <v>0</v>
      </c>
    </row>
    <row r="105" spans="1:7" ht="17.25" customHeight="1" x14ac:dyDescent="0.2">
      <c r="B105" s="37" t="s">
        <v>79</v>
      </c>
      <c r="C105" s="43" t="s">
        <v>80</v>
      </c>
      <c r="D105" s="40">
        <f>SUM(D106)</f>
        <v>2356.1</v>
      </c>
      <c r="E105" s="40">
        <f>SUM(E106)</f>
        <v>1290.5999999999999</v>
      </c>
      <c r="F105" s="64">
        <f t="shared" si="3"/>
        <v>54.776961928610838</v>
      </c>
    </row>
    <row r="106" spans="1:7" ht="20.25" customHeight="1" x14ac:dyDescent="0.2">
      <c r="B106" s="56" t="s">
        <v>149</v>
      </c>
      <c r="C106" s="57" t="s">
        <v>150</v>
      </c>
      <c r="D106" s="58">
        <v>2356.1</v>
      </c>
      <c r="E106" s="59">
        <v>1290.5999999999999</v>
      </c>
      <c r="F106" s="64">
        <f t="shared" si="3"/>
        <v>54.776961928610838</v>
      </c>
    </row>
    <row r="107" spans="1:7" ht="31.5" x14ac:dyDescent="0.2">
      <c r="B107" s="49" t="s">
        <v>81</v>
      </c>
      <c r="C107" s="50" t="s">
        <v>82</v>
      </c>
      <c r="D107" s="51">
        <f>SUM(D108)</f>
        <v>6274.7</v>
      </c>
      <c r="E107" s="51">
        <f>SUM(E108)</f>
        <v>2748.8</v>
      </c>
      <c r="F107" s="65">
        <f t="shared" si="3"/>
        <v>43.807672079940076</v>
      </c>
    </row>
    <row r="108" spans="1:7" ht="26.25" thickBot="1" x14ac:dyDescent="0.25">
      <c r="B108" s="56" t="s">
        <v>151</v>
      </c>
      <c r="C108" s="57" t="s">
        <v>177</v>
      </c>
      <c r="D108" s="58">
        <v>6274.7</v>
      </c>
      <c r="E108" s="59">
        <v>2748.8</v>
      </c>
      <c r="F108" s="65">
        <f t="shared" si="3"/>
        <v>43.807672079940076</v>
      </c>
    </row>
    <row r="109" spans="1:7" ht="19.5" thickBot="1" x14ac:dyDescent="0.25">
      <c r="B109" s="63"/>
      <c r="C109" s="31" t="s">
        <v>155</v>
      </c>
      <c r="D109" s="60">
        <f>SUM(D63+D71+D74+D78+D85+D91+D96+D102+D105+D107+D94+D83)</f>
        <v>1176047.8000000003</v>
      </c>
      <c r="E109" s="60">
        <f>SUM(E63+E71+E74+E78+E85+E91+E96+E102+E105+E107+E94+E83)</f>
        <v>577387.32300000009</v>
      </c>
      <c r="F109" s="67">
        <f t="shared" si="3"/>
        <v>49.095565928527733</v>
      </c>
    </row>
    <row r="110" spans="1:7" ht="16.5" customHeight="1" x14ac:dyDescent="0.2">
      <c r="B110" s="52"/>
      <c r="C110" s="32" t="s">
        <v>35</v>
      </c>
      <c r="D110" s="53">
        <f>SUM(D61-D109)</f>
        <v>-37622.900000000373</v>
      </c>
      <c r="E110" s="53">
        <f>SUM(E61-E109)</f>
        <v>-12519.722999999998</v>
      </c>
      <c r="F110" s="36"/>
    </row>
    <row r="111" spans="1:7" ht="23.25" customHeight="1" x14ac:dyDescent="0.2">
      <c r="B111" s="82" t="s">
        <v>193</v>
      </c>
      <c r="C111" s="83"/>
      <c r="D111" s="83"/>
      <c r="E111" s="83"/>
      <c r="F111" s="83"/>
    </row>
    <row r="112" spans="1:7" ht="19.5" customHeight="1" x14ac:dyDescent="0.2">
      <c r="A112" s="69"/>
      <c r="B112" s="69"/>
      <c r="C112" s="69"/>
      <c r="D112" s="69"/>
      <c r="E112" s="69"/>
      <c r="F112" s="69"/>
      <c r="G112" s="69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opLeftCell="A13" workbookViewId="0">
      <selection activeCell="Q9" sqref="Q9"/>
    </sheetView>
  </sheetViews>
  <sheetFormatPr defaultRowHeight="12.75" x14ac:dyDescent="0.2"/>
  <sheetData>
    <row r="2" spans="2:15" ht="12.75" customHeight="1" x14ac:dyDescent="0.2">
      <c r="B2" s="84" t="s">
        <v>208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2018-08-10T05:53:37Z</cp:lastPrinted>
  <dcterms:created xsi:type="dcterms:W3CDTF">2005-02-24T04:25:28Z</dcterms:created>
  <dcterms:modified xsi:type="dcterms:W3CDTF">2018-08-13T05:09:27Z</dcterms:modified>
</cp:coreProperties>
</file>