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45" i="1" l="1"/>
  <c r="F49" i="1"/>
  <c r="D110" i="1"/>
  <c r="E53" i="1"/>
  <c r="E28" i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84" i="1"/>
  <c r="F40" i="1"/>
  <c r="F38" i="1"/>
  <c r="E44" i="1"/>
  <c r="D44" i="1"/>
  <c r="E10" i="1"/>
  <c r="E83" i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8" i="1"/>
  <c r="F47" i="1"/>
  <c r="F46" i="1"/>
  <c r="F26" i="1"/>
  <c r="F23" i="1"/>
  <c r="F11" i="1"/>
  <c r="D83" i="1"/>
  <c r="D32" i="1"/>
  <c r="D10" i="1"/>
  <c r="E96" i="1"/>
  <c r="D96" i="1"/>
  <c r="E32" i="1"/>
  <c r="F32" i="1" s="1"/>
  <c r="E117" i="1" l="1"/>
  <c r="D117" i="1"/>
  <c r="E52" i="1" l="1"/>
  <c r="E51" i="1" s="1"/>
  <c r="F95" i="1" l="1"/>
  <c r="D90" i="1"/>
  <c r="E90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20" i="1" l="1"/>
  <c r="F79" i="1"/>
  <c r="F97" i="1" l="1"/>
  <c r="F10" i="1" l="1"/>
  <c r="F96" i="1" l="1"/>
  <c r="F102" i="1" l="1"/>
  <c r="D121" i="1"/>
  <c r="E15" i="1" l="1"/>
  <c r="E108" i="1" l="1"/>
  <c r="E75" i="1"/>
  <c r="E86" i="1"/>
  <c r="E99" i="1"/>
  <c r="E105" i="1"/>
  <c r="E112" i="1"/>
  <c r="E123" i="1"/>
  <c r="D86" i="1"/>
  <c r="D99" i="1"/>
  <c r="E8" i="1"/>
  <c r="E25" i="1"/>
  <c r="E37" i="1"/>
  <c r="F85" i="1"/>
  <c r="F117" i="1"/>
  <c r="D8" i="1"/>
  <c r="D25" i="1"/>
  <c r="D37" i="1"/>
  <c r="D15" i="1"/>
  <c r="F15" i="1" s="1"/>
  <c r="E121" i="1"/>
  <c r="F121" i="1" s="1"/>
  <c r="D123" i="1"/>
  <c r="D75" i="1"/>
  <c r="D105" i="1"/>
  <c r="D108" i="1"/>
  <c r="D112" i="1"/>
  <c r="F124" i="1"/>
  <c r="F122" i="1"/>
  <c r="F118" i="1"/>
  <c r="F116" i="1"/>
  <c r="F115" i="1"/>
  <c r="F114" i="1"/>
  <c r="F113" i="1"/>
  <c r="F107" i="1"/>
  <c r="F106" i="1"/>
  <c r="F82" i="1"/>
  <c r="F80" i="1"/>
  <c r="F78" i="1"/>
  <c r="F77" i="1"/>
  <c r="F76" i="1"/>
  <c r="F104" i="1"/>
  <c r="F103" i="1"/>
  <c r="F101" i="1"/>
  <c r="F100" i="1"/>
  <c r="F91" i="1"/>
  <c r="F92" i="1"/>
  <c r="F88" i="1"/>
  <c r="F89" i="1"/>
  <c r="F93" i="1"/>
  <c r="F87" i="1"/>
  <c r="D74" i="1" l="1"/>
  <c r="D125" i="1"/>
  <c r="F37" i="1"/>
  <c r="F44" i="1"/>
  <c r="F8" i="1"/>
  <c r="E7" i="1"/>
  <c r="F25" i="1"/>
  <c r="D7" i="1"/>
  <c r="E125" i="1"/>
  <c r="F123" i="1"/>
  <c r="E74" i="1"/>
  <c r="F90" i="1"/>
  <c r="F86" i="1"/>
  <c r="F105" i="1"/>
  <c r="F112" i="1"/>
  <c r="F99" i="1"/>
  <c r="F75" i="1"/>
  <c r="F7" i="1" l="1"/>
  <c r="F125" i="1"/>
  <c r="F74" i="1"/>
  <c r="D6" i="1"/>
  <c r="D73" i="1" s="1"/>
  <c r="D126" i="1" s="1"/>
  <c r="E6" i="1" l="1"/>
  <c r="E73" i="1" l="1"/>
  <c r="F73" i="1" s="1"/>
  <c r="F6" i="1"/>
  <c r="E126" i="1" l="1"/>
</calcChain>
</file>

<file path=xl/sharedStrings.xml><?xml version="1.0" encoding="utf-8"?>
<sst xmlns="http://schemas.openxmlformats.org/spreadsheetml/2006/main" count="246" uniqueCount="226">
  <si>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</si>
  <si>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</si>
  <si>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</si>
  <si>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</si>
  <si>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</si>
  <si>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</si>
  <si>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</si>
  <si>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</si>
  <si>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</si>
  <si>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</si>
  <si>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</si>
  <si>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</si>
  <si>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</si>
  <si>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</si>
  <si>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</si>
  <si>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</si>
  <si>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</si>
  <si>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</si>
  <si>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</si>
  <si>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</si>
  <si>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</si>
  <si>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</si>
  <si>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</si>
  <si>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</si>
  <si>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</si>
  <si>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</si>
  <si>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</si>
  <si>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</si>
  <si>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</si>
  <si>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</si>
  <si>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</si>
  <si>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</si>
  <si>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</si>
  <si>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</si>
  <si>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</si>
  <si>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</si>
  <si>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</si>
  <si>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</si>
  <si>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</si>
  <si>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</si>
  <si>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</si>
  <si>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</si>
  <si>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</si>
  <si>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</si>
  <si>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</si>
  <si>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</si>
  <si>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</si>
  <si>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</si>
  <si>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</si>
  <si>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</si>
  <si>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</si>
  <si>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</si>
  <si>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</si>
  <si>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</si>
  <si>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</si>
  <si>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</si>
  <si>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</si>
  <si>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</si>
  <si>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</si>
  <si>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</si>
  <si>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</si>
  <si>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</si>
  <si>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</si>
  <si>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</si>
  <si>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</si>
  <si>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</si>
  <si>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</si>
  <si>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</si>
  <si>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</si>
  <si>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</si>
  <si>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</si>
  <si>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</si>
  <si>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</si>
  <si>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</si>
  <si>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</si>
  <si>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</si>
  <si>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</si>
  <si>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</si>
  <si>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</si>
  <si>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</si>
  <si>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</si>
  <si>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</si>
  <si>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</si>
  <si>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</si>
  <si>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</si>
  <si>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</si>
  <si>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</si>
  <si>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</si>
  <si>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</si>
  <si>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</si>
  <si>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</si>
  <si>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</si>
  <si>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</si>
  <si>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</si>
  <si>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</si>
  <si>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</si>
  <si>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</si>
  <si>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</si>
  <si>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</si>
  <si>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</si>
  <si>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</si>
  <si>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</si>
  <si>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</si>
  <si>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</si>
  <si>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</si>
  <si>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</si>
  <si>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</si>
  <si>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</si>
  <si>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</si>
  <si>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</si>
  <si>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</si>
  <si>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</si>
  <si>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</si>
  <si>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</si>
  <si>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</si>
  <si>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</si>
  <si>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</si>
  <si>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</si>
  <si>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</si>
  <si>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</si>
  <si>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</si>
  <si>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</si>
  <si>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</si>
  <si>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</si>
  <si>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</si>
  <si>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</si>
  <si>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</si>
  <si>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</si>
  <si>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</si>
  <si>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</si>
  <si>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</si>
  <si>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</si>
  <si>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</si>
  <si>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</si>
  <si>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</si>
  <si>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</si>
  <si>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</si>
  <si>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</si>
  <si>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</si>
  <si>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</si>
  <si>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</si>
  <si>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</si>
  <si>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</si>
  <si>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</si>
  <si>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</si>
  <si>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</si>
  <si>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</si>
  <si>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</si>
  <si>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</si>
  <si>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</si>
  <si>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</si>
  <si>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</si>
  <si>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</si>
  <si>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</si>
  <si>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</si>
  <si>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</si>
  <si>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</si>
  <si>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</si>
  <si>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</si>
  <si>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</si>
  <si>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</si>
  <si>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</si>
  <si>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</si>
  <si>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</si>
  <si>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</si>
  <si>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</si>
  <si>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</si>
  <si>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</si>
  <si>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</si>
  <si>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</si>
  <si>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</si>
  <si>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</si>
  <si>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</si>
  <si>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</si>
  <si>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</si>
  <si>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</si>
  <si>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</si>
  <si>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</si>
  <si>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</si>
  <si>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</si>
  <si>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</si>
  <si>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</si>
  <si>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</si>
  <si>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</si>
  <si>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</si>
  <si>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</si>
  <si>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</si>
  <si>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</si>
  <si>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</si>
  <si>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</si>
  <si>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</si>
  <si>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</si>
  <si>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</si>
  <si>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</si>
  <si>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</si>
  <si>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</si>
  <si>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</si>
  <si>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</si>
  <si>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</si>
  <si>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</si>
  <si>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</si>
  <si>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</si>
  <si>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</si>
  <si>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</si>
  <si>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</si>
  <si>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</si>
  <si>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</si>
  <si>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</si>
  <si>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</si>
  <si>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</si>
  <si>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</si>
  <si>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</si>
  <si>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</si>
  <si>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</si>
  <si>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</si>
  <si>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</si>
  <si>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</si>
  <si>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</si>
  <si>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2 07 04050 04 0000 150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</si>
  <si>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</si>
  <si>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</si>
  <si>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</si>
  <si>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</si>
  <si>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</si>
  <si>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01.06.2022г.</t>
    </r>
  </si>
  <si>
    <t>Текущее исполнение городского бюджета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</si>
</sst>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164" fontId="23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1114962.8</c:v>
                </c:pt>
                <c:pt idx="1">
                  <c:v>1144688.7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478809.5</c:v>
                </c:pt>
                <c:pt idx="1">
                  <c:v>421170.6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57792"/>
        <c:axId val="93599232"/>
      </c:barChart>
      <c:catAx>
        <c:axId val="5465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9232"/>
        <c:crossesAt val="0"/>
        <c:auto val="1"/>
        <c:lblAlgn val="ctr"/>
        <c:lblOffset val="100"/>
        <c:noMultiLvlLbl val="0"/>
      </c:catAx>
      <c:valAx>
        <c:axId val="935992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5465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51168294346163"/>
          <c:y val="3.0004137471315442E-2"/>
          <c:w val="0.20100786159405265"/>
          <c:h val="0.127476640526531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161924</xdr:rowOff>
    </xdr:from>
    <xdr:to>
      <xdr:col>15</xdr:col>
      <xdr:colOff>19050</xdr:colOff>
      <xdr:row>41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0.87049</cdr:x>
      <cdr:y>0.53793</cdr:y>
    </cdr:from>
    <cdr:to>
      <cdr:x>0.97596</cdr:x>
      <cdr:y>0.63448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80820" y="2808312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36,9%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0.44161</cdr:x>
      <cdr:y>0.51034</cdr:y>
    </cdr:from>
    <cdr:to>
      <cdr:x>0.55201</cdr:x>
      <cdr:y>0.59999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744416" y="266429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42,9%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B43" zoomScaleNormal="75" workbookViewId="0">
      <selection activeCell="E13" sqref="E1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224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1114962.8</v>
      </c>
      <c r="E6" s="36">
        <f>SUM(E7+E51)</f>
        <v>478809.5</v>
      </c>
      <c r="F6" s="64">
        <f t="shared" ref="F6:F68" si="0">E6*100/D6</f>
        <v>42.943988803931397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227514.6</v>
      </c>
      <c r="E7" s="39">
        <f>SUM(E8+E20+E25+E28+E32+E37+E44+E48+E49+E41+E15+E31+E50)</f>
        <v>84087.200000000012</v>
      </c>
      <c r="F7" s="64">
        <f t="shared" si="0"/>
        <v>36.959034716892901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49496.7</v>
      </c>
      <c r="F8" s="64">
        <f t="shared" si="0"/>
        <v>30.734987751756513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2631.1</v>
      </c>
      <c r="F9" s="72" t="s">
        <v>216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46865.599999999999</v>
      </c>
      <c r="F10" s="64">
        <f t="shared" si="0"/>
        <v>29.41971123666039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46006.5</v>
      </c>
      <c r="F11" s="64">
        <f t="shared" si="0"/>
        <v>29.14312319464856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60.5</v>
      </c>
      <c r="F12" s="72" t="s">
        <v>216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602.5</v>
      </c>
      <c r="F13" s="64">
        <f t="shared" si="0"/>
        <v>60.858585858585862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196.1</v>
      </c>
      <c r="F14" s="64">
        <f t="shared" si="0"/>
        <v>49.147869674185465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699.6</v>
      </c>
      <c r="F15" s="64">
        <f t="shared" si="0"/>
        <v>44.682889442421917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342.5</v>
      </c>
      <c r="F16" s="64">
        <f t="shared" si="0"/>
        <v>48.382539906766496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2.1</v>
      </c>
      <c r="F17" s="64">
        <f t="shared" si="0"/>
        <v>53.846153846153847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397</v>
      </c>
      <c r="F18" s="64">
        <f t="shared" si="0"/>
        <v>42.113079452636043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-42</v>
      </c>
      <c r="F19" s="64">
        <f t="shared" si="0"/>
        <v>47.297297297297298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27109</v>
      </c>
      <c r="E20" s="40">
        <f>SUM(E21+E24+E23+E22)</f>
        <v>19494.400000000001</v>
      </c>
      <c r="F20" s="64">
        <f t="shared" si="0"/>
        <v>71.911173411044317</v>
      </c>
    </row>
    <row r="21" spans="2:6" ht="0.75" hidden="1" customHeight="1" x14ac:dyDescent="0.2">
      <c r="B21" s="19" t="s">
        <v>47</v>
      </c>
      <c r="C21" s="22" t="s">
        <v>172</v>
      </c>
      <c r="D21" s="48">
        <v>0</v>
      </c>
      <c r="E21" s="48">
        <v>0</v>
      </c>
      <c r="F21" s="72" t="s">
        <v>216</v>
      </c>
    </row>
    <row r="22" spans="2:6" ht="26.25" customHeight="1" x14ac:dyDescent="0.2">
      <c r="B22" s="19" t="s">
        <v>47</v>
      </c>
      <c r="C22" s="22" t="s">
        <v>221</v>
      </c>
      <c r="D22" s="48">
        <v>9</v>
      </c>
      <c r="E22" s="48">
        <v>37.9</v>
      </c>
      <c r="F22" s="72" t="s">
        <v>216</v>
      </c>
    </row>
    <row r="23" spans="2:6" ht="26.25" customHeight="1" x14ac:dyDescent="0.2">
      <c r="B23" s="19" t="s">
        <v>210</v>
      </c>
      <c r="C23" s="22" t="s">
        <v>209</v>
      </c>
      <c r="D23" s="48">
        <v>23100</v>
      </c>
      <c r="E23" s="48">
        <v>17248.599999999999</v>
      </c>
      <c r="F23" s="64">
        <f t="shared" si="0"/>
        <v>74.669264069264059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2207.9</v>
      </c>
      <c r="F24" s="64">
        <f t="shared" si="0"/>
        <v>55.197499999999998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2219.6</v>
      </c>
      <c r="F25" s="64">
        <f t="shared" si="0"/>
        <v>23.492802709568164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440.4</v>
      </c>
      <c r="F26" s="64">
        <f t="shared" si="0"/>
        <v>13.694029850746269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1779.2</v>
      </c>
      <c r="F27" s="64">
        <f t="shared" si="0"/>
        <v>28.549422336328625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2906.4</v>
      </c>
      <c r="F28" s="64">
        <f t="shared" si="0"/>
        <v>41.638968481375358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2906.4</v>
      </c>
      <c r="F29" s="64">
        <f t="shared" si="0"/>
        <v>41.638968481375358</v>
      </c>
    </row>
    <row r="30" spans="2:6" ht="0.75" hidden="1" customHeight="1" x14ac:dyDescent="0.2">
      <c r="B30" s="24" t="s">
        <v>188</v>
      </c>
      <c r="C30" s="25" t="s">
        <v>187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190</v>
      </c>
      <c r="C31" s="21" t="s">
        <v>189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6037.4</v>
      </c>
      <c r="F32" s="64">
        <f t="shared" si="0"/>
        <v>52.980097581522692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3913.4</v>
      </c>
      <c r="F33" s="64">
        <f t="shared" si="0"/>
        <v>60.87957561332275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747.5</v>
      </c>
      <c r="F34" s="64">
        <f t="shared" si="0"/>
        <v>35.341118623232944</v>
      </c>
    </row>
    <row r="35" spans="1:6" ht="42" hidden="1" customHeight="1" x14ac:dyDescent="0.2">
      <c r="B35" s="19" t="s">
        <v>212</v>
      </c>
      <c r="C35" s="70" t="s">
        <v>211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222</v>
      </c>
      <c r="D36" s="48">
        <v>2852.4</v>
      </c>
      <c r="E36" s="48">
        <v>1376.5</v>
      </c>
      <c r="F36" s="64">
        <f t="shared" si="0"/>
        <v>48.257607628663578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127.1</v>
      </c>
      <c r="F37" s="64">
        <f t="shared" si="0"/>
        <v>22.88440763413756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97.8</v>
      </c>
      <c r="F38" s="64">
        <f t="shared" si="0"/>
        <v>33.107650643195669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29.3</v>
      </c>
      <c r="F40" s="64">
        <f t="shared" si="0"/>
        <v>63.282937365010802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431.8</v>
      </c>
      <c r="E41" s="40">
        <f>SUM(E42:E43)</f>
        <v>59.4</v>
      </c>
      <c r="F41" s="64">
        <f t="shared" si="0"/>
        <v>13.756368689207966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174</v>
      </c>
      <c r="C43" s="22" t="s">
        <v>173</v>
      </c>
      <c r="D43" s="44">
        <v>431.8</v>
      </c>
      <c r="E43" s="48">
        <v>59.4</v>
      </c>
      <c r="F43" s="64">
        <f t="shared" si="0"/>
        <v>13.756368689207966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6398.2999999999993</v>
      </c>
      <c r="E44" s="39">
        <f>SUM(E45:E47)</f>
        <v>782.3</v>
      </c>
      <c r="F44" s="64">
        <f t="shared" si="0"/>
        <v>12.226685213259774</v>
      </c>
    </row>
    <row r="45" spans="1:6" ht="18.75" customHeight="1" x14ac:dyDescent="0.2">
      <c r="B45" s="24" t="s">
        <v>220</v>
      </c>
      <c r="C45" s="25" t="s">
        <v>219</v>
      </c>
      <c r="D45" s="44">
        <v>205.6</v>
      </c>
      <c r="E45" s="44">
        <v>205.6</v>
      </c>
      <c r="F45" s="64">
        <f t="shared" si="0"/>
        <v>100</v>
      </c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165</v>
      </c>
      <c r="F46" s="64">
        <f t="shared" si="0"/>
        <v>4.3237860643064909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411.7</v>
      </c>
      <c r="F47" s="64">
        <f t="shared" si="0"/>
        <v>17.323066565682069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4.8</v>
      </c>
      <c r="F48" s="64">
        <f t="shared" si="0"/>
        <v>55.172413793103452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2578.6</v>
      </c>
      <c r="E49" s="40">
        <v>2259.5</v>
      </c>
      <c r="F49" s="64">
        <f t="shared" si="0"/>
        <v>87.625067866284027</v>
      </c>
    </row>
    <row r="50" spans="1:7" ht="16.5" customHeight="1" x14ac:dyDescent="0.2">
      <c r="A50" s="3"/>
      <c r="B50" s="19" t="s">
        <v>203</v>
      </c>
      <c r="C50" s="23" t="s">
        <v>202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887448.20000000007</v>
      </c>
      <c r="E51" s="39">
        <f>SUM(E52+E71+E72+E69+E70)</f>
        <v>394722.3</v>
      </c>
      <c r="F51" s="64">
        <f t="shared" si="0"/>
        <v>44.478348144714246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888875.1</v>
      </c>
      <c r="E52" s="39">
        <f>SUM(E53+E57+E58+E59)</f>
        <v>396188.5</v>
      </c>
      <c r="F52" s="64">
        <f t="shared" si="0"/>
        <v>44.571897671562631</v>
      </c>
    </row>
    <row r="53" spans="1:7" ht="27.75" customHeight="1" x14ac:dyDescent="0.2">
      <c r="B53" s="19" t="s">
        <v>178</v>
      </c>
      <c r="C53" s="22" t="s">
        <v>18</v>
      </c>
      <c r="D53" s="44">
        <f>D54+D55+D56</f>
        <v>311151.40000000002</v>
      </c>
      <c r="E53" s="44">
        <f>E54+E55+E56</f>
        <v>211114.9</v>
      </c>
      <c r="F53" s="64">
        <f t="shared" si="0"/>
        <v>67.849574194427532</v>
      </c>
      <c r="G53" s="3"/>
    </row>
    <row r="54" spans="1:7" ht="16.5" customHeight="1" x14ac:dyDescent="0.2">
      <c r="B54" s="19" t="s">
        <v>191</v>
      </c>
      <c r="C54" s="22" t="s">
        <v>50</v>
      </c>
      <c r="D54" s="44">
        <v>192194.9</v>
      </c>
      <c r="E54" s="48">
        <v>137630.79999999999</v>
      </c>
      <c r="F54" s="64">
        <f t="shared" si="0"/>
        <v>71.610016706998977</v>
      </c>
      <c r="G54" s="3"/>
    </row>
    <row r="55" spans="1:7" ht="27.75" customHeight="1" x14ac:dyDescent="0.2">
      <c r="B55" s="19" t="s">
        <v>192</v>
      </c>
      <c r="C55" s="22" t="s">
        <v>56</v>
      </c>
      <c r="D55" s="44">
        <v>41860.1</v>
      </c>
      <c r="E55" s="48">
        <v>12923.2</v>
      </c>
      <c r="F55" s="64">
        <f t="shared" si="0"/>
        <v>30.872358164457324</v>
      </c>
      <c r="G55" s="3"/>
    </row>
    <row r="56" spans="1:7" ht="27.75" customHeight="1" x14ac:dyDescent="0.2">
      <c r="B56" s="19" t="s">
        <v>193</v>
      </c>
      <c r="C56" s="68" t="s">
        <v>194</v>
      </c>
      <c r="D56" s="44">
        <v>77096.399999999994</v>
      </c>
      <c r="E56" s="48">
        <v>60560.9</v>
      </c>
      <c r="F56" s="64">
        <f t="shared" si="0"/>
        <v>78.552176236503911</v>
      </c>
      <c r="G56" s="3"/>
    </row>
    <row r="57" spans="1:7" ht="24.75" customHeight="1" x14ac:dyDescent="0.2">
      <c r="B57" s="19" t="s">
        <v>179</v>
      </c>
      <c r="C57" s="26" t="s">
        <v>52</v>
      </c>
      <c r="D57" s="47">
        <v>180054.3</v>
      </c>
      <c r="E57" s="48">
        <v>19584.400000000001</v>
      </c>
      <c r="F57" s="64">
        <f t="shared" si="0"/>
        <v>10.8769410116837</v>
      </c>
      <c r="G57" s="3"/>
    </row>
    <row r="58" spans="1:7" ht="24.75" customHeight="1" x14ac:dyDescent="0.2">
      <c r="B58" s="19" t="s">
        <v>180</v>
      </c>
      <c r="C58" s="26" t="s">
        <v>53</v>
      </c>
      <c r="D58" s="47">
        <v>359041.8</v>
      </c>
      <c r="E58" s="48">
        <v>148157.29999999999</v>
      </c>
      <c r="F58" s="64">
        <f t="shared" si="0"/>
        <v>41.264638267744864</v>
      </c>
      <c r="G58" s="3"/>
    </row>
    <row r="59" spans="1:7" ht="16.5" customHeight="1" x14ac:dyDescent="0.2">
      <c r="B59" s="19" t="s">
        <v>184</v>
      </c>
      <c r="C59" s="69" t="s">
        <v>183</v>
      </c>
      <c r="D59" s="47">
        <v>38627.599999999999</v>
      </c>
      <c r="E59" s="48">
        <v>17331.900000000001</v>
      </c>
      <c r="F59" s="64">
        <f t="shared" si="0"/>
        <v>44.869212687301314</v>
      </c>
      <c r="G59" s="3"/>
    </row>
    <row r="60" spans="1:7" ht="0.75" hidden="1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196</v>
      </c>
      <c r="C62" s="26" t="s">
        <v>195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177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176</v>
      </c>
      <c r="C64" s="26" t="s">
        <v>175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206</v>
      </c>
      <c r="C65" s="26" t="s">
        <v>205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177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201</v>
      </c>
      <c r="C67" s="26" t="s">
        <v>200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176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2.75" hidden="1" customHeight="1" x14ac:dyDescent="0.2">
      <c r="B69" s="19" t="s">
        <v>196</v>
      </c>
      <c r="C69" s="26" t="s">
        <v>217</v>
      </c>
      <c r="D69" s="47">
        <v>0</v>
      </c>
      <c r="E69" s="48">
        <v>0</v>
      </c>
      <c r="F69" s="64"/>
      <c r="G69" s="3"/>
    </row>
    <row r="70" spans="2:7" ht="0.75" hidden="1" customHeight="1" x14ac:dyDescent="0.2">
      <c r="B70" s="19" t="s">
        <v>218</v>
      </c>
      <c r="C70" s="26" t="s">
        <v>205</v>
      </c>
      <c r="D70" s="47">
        <v>0</v>
      </c>
      <c r="E70" s="48">
        <v>0</v>
      </c>
      <c r="F70" s="64"/>
      <c r="G70" s="3"/>
    </row>
    <row r="71" spans="2:7" ht="68.25" customHeight="1" x14ac:dyDescent="0.2">
      <c r="B71" s="19" t="s">
        <v>214</v>
      </c>
      <c r="C71" s="71" t="s">
        <v>215</v>
      </c>
      <c r="D71" s="47">
        <v>3574.8</v>
      </c>
      <c r="E71" s="48">
        <v>3574.8</v>
      </c>
      <c r="F71" s="72"/>
      <c r="G71" s="3"/>
    </row>
    <row r="72" spans="2:7" ht="18" customHeight="1" thickBot="1" x14ac:dyDescent="0.25">
      <c r="B72" s="19" t="s">
        <v>197</v>
      </c>
      <c r="C72" s="26" t="s">
        <v>75</v>
      </c>
      <c r="D72" s="48">
        <v>-5001.7</v>
      </c>
      <c r="E72" s="48">
        <v>-5041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1114962.8</v>
      </c>
      <c r="E73" s="60">
        <f>SUM(E6)</f>
        <v>478809.5</v>
      </c>
      <c r="F73" s="66">
        <f t="shared" ref="F73:F86" si="1">E73*100/D73</f>
        <v>42.943988803931397</v>
      </c>
    </row>
    <row r="74" spans="2:7" ht="17.25" customHeight="1" x14ac:dyDescent="0.2">
      <c r="B74" s="34"/>
      <c r="C74" s="35" t="s">
        <v>19</v>
      </c>
      <c r="D74" s="36">
        <f>SUM(D75+D83+D86+D90+D99+D105+D108+D112+D117+D121+D123+D96+D110)</f>
        <v>1144688.7000000004</v>
      </c>
      <c r="E74" s="36">
        <f>SUM(E75+E83+E86+E90+E99+E105+E108+E112+E117+E121+E123+E96)</f>
        <v>421170.60000000003</v>
      </c>
      <c r="F74" s="66">
        <f t="shared" si="1"/>
        <v>36.793461838139912</v>
      </c>
    </row>
    <row r="75" spans="2:7" ht="16.5" customHeight="1" x14ac:dyDescent="0.2">
      <c r="B75" s="37" t="s">
        <v>20</v>
      </c>
      <c r="C75" s="38" t="s">
        <v>164</v>
      </c>
      <c r="D75" s="39">
        <f>SUM(D76:D82)</f>
        <v>132452</v>
      </c>
      <c r="E75" s="40">
        <f>SUM(E76:E82)</f>
        <v>50168</v>
      </c>
      <c r="F75" s="64">
        <f t="shared" si="1"/>
        <v>37.876362757829249</v>
      </c>
    </row>
    <row r="76" spans="2:7" ht="30.75" customHeight="1" x14ac:dyDescent="0.2">
      <c r="B76" s="41" t="s">
        <v>116</v>
      </c>
      <c r="C76" s="42" t="s">
        <v>141</v>
      </c>
      <c r="D76" s="44">
        <v>2399.8000000000002</v>
      </c>
      <c r="E76" s="48">
        <v>919.2</v>
      </c>
      <c r="F76" s="64">
        <f t="shared" si="1"/>
        <v>38.303191932661051</v>
      </c>
    </row>
    <row r="77" spans="2:7" ht="45" customHeight="1" x14ac:dyDescent="0.2">
      <c r="B77" s="41" t="s">
        <v>117</v>
      </c>
      <c r="C77" s="42" t="s">
        <v>142</v>
      </c>
      <c r="D77" s="44">
        <v>6492</v>
      </c>
      <c r="E77" s="48">
        <v>2322.4</v>
      </c>
      <c r="F77" s="64">
        <f t="shared" si="1"/>
        <v>35.773259396179917</v>
      </c>
    </row>
    <row r="78" spans="2:7" ht="45.75" customHeight="1" x14ac:dyDescent="0.2">
      <c r="B78" s="41" t="s">
        <v>118</v>
      </c>
      <c r="C78" s="42" t="s">
        <v>143</v>
      </c>
      <c r="D78" s="44">
        <v>47660.1</v>
      </c>
      <c r="E78" s="48">
        <v>17400.099999999999</v>
      </c>
      <c r="F78" s="64">
        <f t="shared" si="1"/>
        <v>36.508735818850568</v>
      </c>
    </row>
    <row r="79" spans="2:7" ht="17.25" customHeight="1" x14ac:dyDescent="0.2">
      <c r="B79" s="41" t="s">
        <v>166</v>
      </c>
      <c r="C79" s="42" t="s">
        <v>167</v>
      </c>
      <c r="D79" s="44">
        <v>149.19999999999999</v>
      </c>
      <c r="E79" s="48">
        <v>108.3</v>
      </c>
      <c r="F79" s="64">
        <f t="shared" si="1"/>
        <v>72.58713136729223</v>
      </c>
    </row>
    <row r="80" spans="2:7" ht="41.25" customHeight="1" x14ac:dyDescent="0.2">
      <c r="B80" s="41" t="s">
        <v>119</v>
      </c>
      <c r="C80" s="42" t="s">
        <v>144</v>
      </c>
      <c r="D80" s="44">
        <v>14075</v>
      </c>
      <c r="E80" s="48">
        <v>4460.8</v>
      </c>
      <c r="F80" s="64">
        <f t="shared" si="1"/>
        <v>31.693072824156307</v>
      </c>
    </row>
    <row r="81" spans="2:6" ht="16.5" customHeight="1" x14ac:dyDescent="0.2">
      <c r="B81" s="41" t="s">
        <v>185</v>
      </c>
      <c r="C81" s="42" t="s">
        <v>186</v>
      </c>
      <c r="D81" s="44">
        <v>500</v>
      </c>
      <c r="E81" s="48">
        <v>0</v>
      </c>
      <c r="F81" s="64"/>
    </row>
    <row r="82" spans="2:6" ht="16.5" customHeight="1" x14ac:dyDescent="0.2">
      <c r="B82" s="41" t="s">
        <v>120</v>
      </c>
      <c r="C82" s="42" t="s">
        <v>121</v>
      </c>
      <c r="D82" s="44">
        <v>61175.9</v>
      </c>
      <c r="E82" s="48">
        <v>24957.200000000001</v>
      </c>
      <c r="F82" s="64">
        <f t="shared" si="1"/>
        <v>40.795803576244893</v>
      </c>
    </row>
    <row r="83" spans="2:6" ht="32.25" customHeight="1" x14ac:dyDescent="0.2">
      <c r="B83" s="37" t="s">
        <v>21</v>
      </c>
      <c r="C83" s="43" t="s">
        <v>165</v>
      </c>
      <c r="D83" s="39">
        <f>SUM(D84:D85)</f>
        <v>1750</v>
      </c>
      <c r="E83" s="39">
        <f>SUM(E84:E85)</f>
        <v>6.3</v>
      </c>
      <c r="F83" s="64">
        <v>0</v>
      </c>
    </row>
    <row r="84" spans="2:6" ht="32.25" customHeight="1" x14ac:dyDescent="0.2">
      <c r="B84" s="54" t="s">
        <v>213</v>
      </c>
      <c r="C84" s="55" t="s">
        <v>135</v>
      </c>
      <c r="D84" s="44">
        <v>320</v>
      </c>
      <c r="E84" s="44">
        <v>6.3</v>
      </c>
      <c r="F84" s="64">
        <f t="shared" si="1"/>
        <v>1.96875</v>
      </c>
    </row>
    <row r="85" spans="2:6" ht="33.75" customHeight="1" x14ac:dyDescent="0.2">
      <c r="B85" s="54" t="s">
        <v>138</v>
      </c>
      <c r="C85" s="61" t="s">
        <v>139</v>
      </c>
      <c r="D85" s="44">
        <v>1430</v>
      </c>
      <c r="E85" s="48">
        <v>0</v>
      </c>
      <c r="F85" s="64">
        <f>E85*100/D85</f>
        <v>0</v>
      </c>
    </row>
    <row r="86" spans="2:6" ht="15" customHeight="1" x14ac:dyDescent="0.2">
      <c r="B86" s="37" t="s">
        <v>22</v>
      </c>
      <c r="C86" s="43" t="s">
        <v>136</v>
      </c>
      <c r="D86" s="39">
        <f>SUM(D87:D89)</f>
        <v>72326.099999999991</v>
      </c>
      <c r="E86" s="39">
        <f>SUM(E87:E89)</f>
        <v>17236.8</v>
      </c>
      <c r="F86" s="64">
        <f t="shared" si="1"/>
        <v>23.832060625417384</v>
      </c>
    </row>
    <row r="87" spans="2:6" ht="16.5" customHeight="1" x14ac:dyDescent="0.2">
      <c r="B87" s="54" t="s">
        <v>23</v>
      </c>
      <c r="C87" s="55" t="s">
        <v>24</v>
      </c>
      <c r="D87" s="44">
        <v>23366</v>
      </c>
      <c r="E87" s="48">
        <v>5600</v>
      </c>
      <c r="F87" s="64">
        <f>E87*100/D87</f>
        <v>23.966446974236071</v>
      </c>
    </row>
    <row r="88" spans="2:6" ht="16.5" customHeight="1" x14ac:dyDescent="0.2">
      <c r="B88" s="54" t="s">
        <v>87</v>
      </c>
      <c r="C88" s="55" t="s">
        <v>145</v>
      </c>
      <c r="D88" s="44">
        <v>37322.699999999997</v>
      </c>
      <c r="E88" s="48">
        <v>11636.8</v>
      </c>
      <c r="F88" s="64">
        <f>E88*100/D88</f>
        <v>31.178880413260565</v>
      </c>
    </row>
    <row r="89" spans="2:6" ht="17.25" customHeight="1" x14ac:dyDescent="0.2">
      <c r="B89" s="54" t="s">
        <v>57</v>
      </c>
      <c r="C89" s="55" t="s">
        <v>146</v>
      </c>
      <c r="D89" s="44">
        <v>11637.4</v>
      </c>
      <c r="E89" s="48">
        <v>0</v>
      </c>
      <c r="F89" s="64">
        <f>E89*100/D89</f>
        <v>0</v>
      </c>
    </row>
    <row r="90" spans="2:6" ht="16.5" customHeight="1" x14ac:dyDescent="0.2">
      <c r="B90" s="37" t="s">
        <v>25</v>
      </c>
      <c r="C90" s="43" t="s">
        <v>26</v>
      </c>
      <c r="D90" s="45">
        <f>SUM(D91:D95)</f>
        <v>232376.7</v>
      </c>
      <c r="E90" s="45">
        <f>SUM(E91:E95)</f>
        <v>63170.7</v>
      </c>
      <c r="F90" s="64">
        <f>E90*100/D90</f>
        <v>27.184610161001512</v>
      </c>
    </row>
    <row r="91" spans="2:6" ht="18" customHeight="1" x14ac:dyDescent="0.2">
      <c r="B91" s="54" t="s">
        <v>27</v>
      </c>
      <c r="C91" s="55" t="s">
        <v>28</v>
      </c>
      <c r="D91" s="44">
        <v>19173.599999999999</v>
      </c>
      <c r="E91" s="48">
        <v>15124.9</v>
      </c>
      <c r="F91" s="64">
        <f t="shared" ref="F91:F107" si="2">E91*100/D91</f>
        <v>78.883986314515795</v>
      </c>
    </row>
    <row r="92" spans="2:6" ht="15" customHeight="1" x14ac:dyDescent="0.2">
      <c r="B92" s="54" t="s">
        <v>29</v>
      </c>
      <c r="C92" s="55" t="s">
        <v>30</v>
      </c>
      <c r="D92" s="47">
        <v>92551</v>
      </c>
      <c r="E92" s="48">
        <v>32847.199999999997</v>
      </c>
      <c r="F92" s="64">
        <f t="shared" si="2"/>
        <v>35.49091852059945</v>
      </c>
    </row>
    <row r="93" spans="2:6" ht="15" customHeight="1" x14ac:dyDescent="0.2">
      <c r="B93" s="54" t="s">
        <v>54</v>
      </c>
      <c r="C93" s="55" t="s">
        <v>55</v>
      </c>
      <c r="D93" s="47">
        <v>92204.3</v>
      </c>
      <c r="E93" s="48">
        <v>15198.6</v>
      </c>
      <c r="F93" s="64">
        <f t="shared" si="2"/>
        <v>16.48361302021706</v>
      </c>
    </row>
    <row r="94" spans="2:6" ht="27.75" hidden="1" customHeight="1" x14ac:dyDescent="0.2">
      <c r="B94" s="54" t="s">
        <v>88</v>
      </c>
      <c r="C94" s="55" t="s">
        <v>147</v>
      </c>
      <c r="D94" s="47">
        <v>0</v>
      </c>
      <c r="E94" s="48">
        <v>0</v>
      </c>
      <c r="F94" s="64">
        <v>0</v>
      </c>
    </row>
    <row r="95" spans="2:6" ht="27.75" customHeight="1" x14ac:dyDescent="0.2">
      <c r="B95" s="54" t="s">
        <v>88</v>
      </c>
      <c r="C95" s="55" t="s">
        <v>147</v>
      </c>
      <c r="D95" s="47">
        <v>28447.8</v>
      </c>
      <c r="E95" s="48">
        <v>0</v>
      </c>
      <c r="F95" s="64">
        <f t="shared" si="2"/>
        <v>0</v>
      </c>
    </row>
    <row r="96" spans="2:6" ht="27.75" customHeight="1" x14ac:dyDescent="0.2">
      <c r="B96" s="37" t="s">
        <v>154</v>
      </c>
      <c r="C96" s="43" t="s">
        <v>155</v>
      </c>
      <c r="D96" s="46">
        <f>SUM(D97+D98)</f>
        <v>331.2</v>
      </c>
      <c r="E96" s="46">
        <f>SUM(E97+E98)</f>
        <v>204.4</v>
      </c>
      <c r="F96" s="64">
        <f t="shared" si="2"/>
        <v>61.714975845410628</v>
      </c>
    </row>
    <row r="97" spans="2:6" ht="30" customHeight="1" x14ac:dyDescent="0.2">
      <c r="B97" s="54" t="s">
        <v>198</v>
      </c>
      <c r="C97" s="55" t="s">
        <v>199</v>
      </c>
      <c r="D97" s="47">
        <v>288.39999999999998</v>
      </c>
      <c r="E97" s="48">
        <v>204.4</v>
      </c>
      <c r="F97" s="64">
        <f t="shared" si="2"/>
        <v>70.873786407767</v>
      </c>
    </row>
    <row r="98" spans="2:6" ht="20.25" customHeight="1" x14ac:dyDescent="0.2">
      <c r="B98" s="54" t="s">
        <v>207</v>
      </c>
      <c r="C98" s="55" t="s">
        <v>208</v>
      </c>
      <c r="D98" s="47">
        <v>42.8</v>
      </c>
      <c r="E98" s="48">
        <v>0</v>
      </c>
      <c r="F98" s="64">
        <v>0</v>
      </c>
    </row>
    <row r="99" spans="2:6" ht="18.75" customHeight="1" x14ac:dyDescent="0.2">
      <c r="B99" s="37" t="s">
        <v>31</v>
      </c>
      <c r="C99" s="43" t="s">
        <v>32</v>
      </c>
      <c r="D99" s="46">
        <f>SUM(D100:D104)</f>
        <v>501538.80000000005</v>
      </c>
      <c r="E99" s="46">
        <f>SUM(E100:E104)</f>
        <v>217094.80000000002</v>
      </c>
      <c r="F99" s="64">
        <f t="shared" si="2"/>
        <v>43.285743794896824</v>
      </c>
    </row>
    <row r="100" spans="2:6" ht="18.75" customHeight="1" x14ac:dyDescent="0.2">
      <c r="B100" s="54" t="s">
        <v>108</v>
      </c>
      <c r="C100" s="55" t="s">
        <v>109</v>
      </c>
      <c r="D100" s="47">
        <v>175884.1</v>
      </c>
      <c r="E100" s="48">
        <v>78015.600000000006</v>
      </c>
      <c r="F100" s="64">
        <f t="shared" si="2"/>
        <v>44.356255056596936</v>
      </c>
    </row>
    <row r="101" spans="2:6" ht="18.75" customHeight="1" x14ac:dyDescent="0.2">
      <c r="B101" s="54" t="s">
        <v>110</v>
      </c>
      <c r="C101" s="55" t="s">
        <v>111</v>
      </c>
      <c r="D101" s="47">
        <v>211844.2</v>
      </c>
      <c r="E101" s="48">
        <v>92980.1</v>
      </c>
      <c r="F101" s="64">
        <f t="shared" si="2"/>
        <v>43.890793328304476</v>
      </c>
    </row>
    <row r="102" spans="2:6" ht="18.75" customHeight="1" x14ac:dyDescent="0.2">
      <c r="B102" s="54" t="s">
        <v>140</v>
      </c>
      <c r="C102" s="55" t="s">
        <v>148</v>
      </c>
      <c r="D102" s="47">
        <v>79168.7</v>
      </c>
      <c r="E102" s="48">
        <v>36150</v>
      </c>
      <c r="F102" s="64">
        <f t="shared" si="2"/>
        <v>45.661985102698416</v>
      </c>
    </row>
    <row r="103" spans="2:6" ht="21" customHeight="1" x14ac:dyDescent="0.2">
      <c r="B103" s="54" t="s">
        <v>112</v>
      </c>
      <c r="C103" s="55" t="s">
        <v>113</v>
      </c>
      <c r="D103" s="47">
        <v>13075</v>
      </c>
      <c r="E103" s="48">
        <v>2561.5</v>
      </c>
      <c r="F103" s="64">
        <f t="shared" si="2"/>
        <v>19.590822179732314</v>
      </c>
    </row>
    <row r="104" spans="2:6" ht="17.25" customHeight="1" x14ac:dyDescent="0.2">
      <c r="B104" s="54" t="s">
        <v>114</v>
      </c>
      <c r="C104" s="55" t="s">
        <v>115</v>
      </c>
      <c r="D104" s="47">
        <v>21566.799999999999</v>
      </c>
      <c r="E104" s="48">
        <v>7387.6</v>
      </c>
      <c r="F104" s="64">
        <f t="shared" si="2"/>
        <v>34.25450229055771</v>
      </c>
    </row>
    <row r="105" spans="2:6" ht="21" customHeight="1" x14ac:dyDescent="0.2">
      <c r="B105" s="37" t="s">
        <v>33</v>
      </c>
      <c r="C105" s="43" t="s">
        <v>149</v>
      </c>
      <c r="D105" s="39">
        <f>SUM(D106:D107)</f>
        <v>73179.8</v>
      </c>
      <c r="E105" s="40">
        <f>SUM(E106:E107)</f>
        <v>37107.1</v>
      </c>
      <c r="F105" s="64">
        <f t="shared" si="2"/>
        <v>50.706752409818009</v>
      </c>
    </row>
    <row r="106" spans="2:6" ht="21" customHeight="1" x14ac:dyDescent="0.2">
      <c r="B106" s="54" t="s">
        <v>122</v>
      </c>
      <c r="C106" s="55" t="s">
        <v>150</v>
      </c>
      <c r="D106" s="44">
        <v>48849.599999999999</v>
      </c>
      <c r="E106" s="48">
        <v>26629.200000000001</v>
      </c>
      <c r="F106" s="64">
        <f t="shared" si="2"/>
        <v>54.51262651075956</v>
      </c>
    </row>
    <row r="107" spans="2:6" ht="23.25" customHeight="1" x14ac:dyDescent="0.2">
      <c r="B107" s="54" t="s">
        <v>123</v>
      </c>
      <c r="C107" s="55" t="s">
        <v>151</v>
      </c>
      <c r="D107" s="44">
        <v>24330.2</v>
      </c>
      <c r="E107" s="48">
        <v>10477.9</v>
      </c>
      <c r="F107" s="64">
        <f t="shared" si="2"/>
        <v>43.065408422454396</v>
      </c>
    </row>
    <row r="108" spans="2:6" ht="21" hidden="1" customHeight="1" x14ac:dyDescent="0.2">
      <c r="B108" s="37" t="s">
        <v>104</v>
      </c>
      <c r="C108" s="43" t="s">
        <v>105</v>
      </c>
      <c r="D108" s="46">
        <f>SUM(D109)</f>
        <v>0</v>
      </c>
      <c r="E108" s="46">
        <f>SUM(E109)</f>
        <v>0</v>
      </c>
      <c r="F108" s="64"/>
    </row>
    <row r="109" spans="2:6" ht="23.25" hidden="1" customHeight="1" x14ac:dyDescent="0.2">
      <c r="B109" s="54" t="s">
        <v>106</v>
      </c>
      <c r="C109" s="55" t="s">
        <v>107</v>
      </c>
      <c r="D109" s="47">
        <v>0</v>
      </c>
      <c r="E109" s="48">
        <v>0</v>
      </c>
      <c r="F109" s="64"/>
    </row>
    <row r="110" spans="2:6" ht="23.25" customHeight="1" x14ac:dyDescent="0.2">
      <c r="B110" s="37" t="s">
        <v>104</v>
      </c>
      <c r="C110" s="43" t="s">
        <v>105</v>
      </c>
      <c r="D110" s="46">
        <f>SUM(D111)</f>
        <v>37.6</v>
      </c>
      <c r="E110" s="40">
        <v>0</v>
      </c>
      <c r="F110" s="73"/>
    </row>
    <row r="111" spans="2:6" ht="23.25" customHeight="1" x14ac:dyDescent="0.2">
      <c r="B111" s="54" t="s">
        <v>106</v>
      </c>
      <c r="C111" s="55" t="s">
        <v>107</v>
      </c>
      <c r="D111" s="47">
        <v>37.6</v>
      </c>
      <c r="E111" s="48">
        <v>0</v>
      </c>
      <c r="F111" s="64"/>
    </row>
    <row r="112" spans="2:6" ht="17.25" customHeight="1" x14ac:dyDescent="0.2">
      <c r="B112" s="37">
        <v>1000</v>
      </c>
      <c r="C112" s="43" t="s">
        <v>34</v>
      </c>
      <c r="D112" s="39">
        <f>SUM(D113:D116)</f>
        <v>49646.8</v>
      </c>
      <c r="E112" s="40">
        <f>SUM(E113:E116)</f>
        <v>19003.8</v>
      </c>
      <c r="F112" s="64">
        <f t="shared" ref="F112:F125" si="3">E112*100/D112</f>
        <v>38.277995762063213</v>
      </c>
    </row>
    <row r="113" spans="1:7" ht="17.25" customHeight="1" x14ac:dyDescent="0.2">
      <c r="B113" s="54" t="s">
        <v>124</v>
      </c>
      <c r="C113" s="55" t="s">
        <v>125</v>
      </c>
      <c r="D113" s="44">
        <v>1164.3</v>
      </c>
      <c r="E113" s="48">
        <v>427.1</v>
      </c>
      <c r="F113" s="64">
        <f t="shared" si="3"/>
        <v>36.682985484840678</v>
      </c>
    </row>
    <row r="114" spans="1:7" ht="17.25" customHeight="1" x14ac:dyDescent="0.2">
      <c r="B114" s="54" t="s">
        <v>126</v>
      </c>
      <c r="C114" s="55" t="s">
        <v>127</v>
      </c>
      <c r="D114" s="44">
        <v>40739.4</v>
      </c>
      <c r="E114" s="48">
        <v>17662.900000000001</v>
      </c>
      <c r="F114" s="64">
        <f t="shared" si="3"/>
        <v>43.355817709637357</v>
      </c>
    </row>
    <row r="115" spans="1:7" ht="17.25" customHeight="1" x14ac:dyDescent="0.2">
      <c r="B115" s="54" t="s">
        <v>128</v>
      </c>
      <c r="C115" s="55" t="s">
        <v>129</v>
      </c>
      <c r="D115" s="44">
        <v>6752.2</v>
      </c>
      <c r="E115" s="48">
        <v>746.1</v>
      </c>
      <c r="F115" s="64">
        <f t="shared" si="3"/>
        <v>11.049731939219811</v>
      </c>
    </row>
    <row r="116" spans="1:7" ht="17.25" customHeight="1" x14ac:dyDescent="0.2">
      <c r="B116" s="54" t="s">
        <v>130</v>
      </c>
      <c r="C116" s="55" t="s">
        <v>131</v>
      </c>
      <c r="D116" s="44">
        <v>990.9</v>
      </c>
      <c r="E116" s="48">
        <v>167.7</v>
      </c>
      <c r="F116" s="64">
        <f t="shared" si="3"/>
        <v>16.924008477141992</v>
      </c>
    </row>
    <row r="117" spans="1:7" ht="17.25" customHeight="1" x14ac:dyDescent="0.2">
      <c r="B117" s="37" t="s">
        <v>69</v>
      </c>
      <c r="C117" s="43" t="s">
        <v>70</v>
      </c>
      <c r="D117" s="40">
        <f>SUM(D118:D120)</f>
        <v>72014</v>
      </c>
      <c r="E117" s="40">
        <f>SUM(E118:E120)</f>
        <v>14794</v>
      </c>
      <c r="F117" s="64">
        <f t="shared" si="3"/>
        <v>20.543227705723886</v>
      </c>
    </row>
    <row r="118" spans="1:7" ht="17.25" customHeight="1" x14ac:dyDescent="0.2">
      <c r="B118" s="54" t="s">
        <v>132</v>
      </c>
      <c r="C118" s="55" t="s">
        <v>153</v>
      </c>
      <c r="D118" s="44">
        <v>36676.699999999997</v>
      </c>
      <c r="E118" s="48">
        <v>14794</v>
      </c>
      <c r="F118" s="64">
        <f t="shared" si="3"/>
        <v>40.336235266531617</v>
      </c>
    </row>
    <row r="119" spans="1:7" ht="17.25" hidden="1" customHeight="1" x14ac:dyDescent="0.2">
      <c r="B119" s="54" t="s">
        <v>181</v>
      </c>
      <c r="C119" s="55" t="s">
        <v>182</v>
      </c>
      <c r="D119" s="44">
        <v>0</v>
      </c>
      <c r="E119" s="48">
        <v>0</v>
      </c>
      <c r="F119" s="64"/>
    </row>
    <row r="120" spans="1:7" ht="17.25" customHeight="1" x14ac:dyDescent="0.2">
      <c r="B120" s="54" t="s">
        <v>181</v>
      </c>
      <c r="C120" s="55" t="s">
        <v>182</v>
      </c>
      <c r="D120" s="44">
        <v>35337.300000000003</v>
      </c>
      <c r="E120" s="48">
        <v>0</v>
      </c>
      <c r="F120" s="64"/>
    </row>
    <row r="121" spans="1:7" ht="17.25" customHeight="1" x14ac:dyDescent="0.2">
      <c r="B121" s="37" t="s">
        <v>71</v>
      </c>
      <c r="C121" s="43" t="s">
        <v>72</v>
      </c>
      <c r="D121" s="40">
        <f>SUM(D122)</f>
        <v>3468.1</v>
      </c>
      <c r="E121" s="40">
        <f>SUM(E122)</f>
        <v>1204.4000000000001</v>
      </c>
      <c r="F121" s="64">
        <f t="shared" si="3"/>
        <v>34.727949021077826</v>
      </c>
    </row>
    <row r="122" spans="1:7" ht="20.25" customHeight="1" x14ac:dyDescent="0.2">
      <c r="B122" s="56" t="s">
        <v>133</v>
      </c>
      <c r="C122" s="57" t="s">
        <v>134</v>
      </c>
      <c r="D122" s="58">
        <v>3468.1</v>
      </c>
      <c r="E122" s="59">
        <v>1204.4000000000001</v>
      </c>
      <c r="F122" s="64">
        <f t="shared" si="3"/>
        <v>34.727949021077826</v>
      </c>
    </row>
    <row r="123" spans="1:7" ht="31.5" x14ac:dyDescent="0.2">
      <c r="B123" s="49" t="s">
        <v>73</v>
      </c>
      <c r="C123" s="50" t="s">
        <v>74</v>
      </c>
      <c r="D123" s="51">
        <f>SUM(D124)</f>
        <v>5567.6</v>
      </c>
      <c r="E123" s="51">
        <f>SUM(E124)</f>
        <v>1180.3</v>
      </c>
      <c r="F123" s="65">
        <f t="shared" si="3"/>
        <v>21.199439614914862</v>
      </c>
    </row>
    <row r="124" spans="1:7" ht="26.25" thickBot="1" x14ac:dyDescent="0.25">
      <c r="B124" s="56" t="s">
        <v>204</v>
      </c>
      <c r="C124" s="57" t="s">
        <v>152</v>
      </c>
      <c r="D124" s="58">
        <v>5567.6</v>
      </c>
      <c r="E124" s="59">
        <v>1180.3</v>
      </c>
      <c r="F124" s="65">
        <f t="shared" si="3"/>
        <v>21.199439614914862</v>
      </c>
    </row>
    <row r="125" spans="1:7" ht="19.5" thickBot="1" x14ac:dyDescent="0.25">
      <c r="B125" s="63"/>
      <c r="C125" s="31" t="s">
        <v>137</v>
      </c>
      <c r="D125" s="60">
        <f>SUM(D75+D83+D86+D90+D99+D105+D112+D117+D121+D123+D108+D96+D110)</f>
        <v>1144688.7000000004</v>
      </c>
      <c r="E125" s="60">
        <f>SUM(E75+E83+E86+E90+E99+E105+E112+E117+E121+E123+E108+E96)</f>
        <v>421170.60000000003</v>
      </c>
      <c r="F125" s="67">
        <f t="shared" si="3"/>
        <v>36.793461838139912</v>
      </c>
    </row>
    <row r="126" spans="1:7" ht="16.5" customHeight="1" x14ac:dyDescent="0.2">
      <c r="B126" s="52"/>
      <c r="C126" s="32" t="s">
        <v>35</v>
      </c>
      <c r="D126" s="53">
        <f>SUM(D73-D125)</f>
        <v>-29725.900000000373</v>
      </c>
      <c r="E126" s="53">
        <f>SUM(E73-E125)</f>
        <v>57638.899999999965</v>
      </c>
      <c r="F126" s="36"/>
    </row>
    <row r="127" spans="1:7" ht="23.25" customHeight="1" x14ac:dyDescent="0.2">
      <c r="B127" s="87" t="s">
        <v>223</v>
      </c>
      <c r="C127" s="88"/>
      <c r="D127" s="88"/>
      <c r="E127" s="88"/>
      <c r="F127" s="88"/>
    </row>
    <row r="128" spans="1:7" ht="19.5" customHeight="1" x14ac:dyDescent="0.2">
      <c r="A128" s="74"/>
      <c r="B128" s="74"/>
      <c r="C128" s="74"/>
      <c r="D128" s="74"/>
      <c r="E128" s="74"/>
      <c r="F128" s="74"/>
      <c r="G128" s="74"/>
    </row>
    <row r="129" spans="1:7" ht="42.75" customHeight="1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x14ac:dyDescent="0.2">
      <c r="A131" s="4"/>
      <c r="B131" s="9"/>
      <c r="C131" s="10"/>
      <c r="D131" s="11"/>
      <c r="E131" s="15"/>
      <c r="F131" s="11"/>
    </row>
    <row r="132" spans="1:7" ht="15" x14ac:dyDescent="0.2">
      <c r="A132" s="4"/>
      <c r="B132" s="17"/>
      <c r="C132" s="17"/>
      <c r="D132" s="17"/>
      <c r="E132" s="17"/>
      <c r="F132" s="17"/>
    </row>
    <row r="133" spans="1:7" ht="15" x14ac:dyDescent="0.2">
      <c r="A133" s="4"/>
      <c r="B133" s="12"/>
      <c r="C133" s="13"/>
      <c r="D133" s="14"/>
      <c r="E133" s="16"/>
      <c r="F133" s="14"/>
      <c r="G133" s="14"/>
    </row>
    <row r="134" spans="1:7" x14ac:dyDescent="0.2">
      <c r="A134" s="4"/>
      <c r="B134" s="6"/>
      <c r="C134" s="6"/>
    </row>
    <row r="135" spans="1:7" x14ac:dyDescent="0.2">
      <c r="A135" s="4"/>
      <c r="C135" s="8"/>
    </row>
    <row r="136" spans="1:7" x14ac:dyDescent="0.2">
      <c r="A136" s="4"/>
    </row>
    <row r="137" spans="1:7" x14ac:dyDescent="0.2">
      <c r="A137" s="4"/>
    </row>
    <row r="139" spans="1:7" ht="18.75" customHeight="1" x14ac:dyDescent="0.2"/>
    <row r="140" spans="1:7" ht="25.5" customHeight="1" x14ac:dyDescent="0.2">
      <c r="A140" s="7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</sheetData>
  <mergeCells count="7">
    <mergeCell ref="A128:G128"/>
    <mergeCell ref="B2:F3"/>
    <mergeCell ref="B4:C5"/>
    <mergeCell ref="F4:F5"/>
    <mergeCell ref="D4:D5"/>
    <mergeCell ref="E4:E5"/>
    <mergeCell ref="B127:F127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29" sqref="T29"/>
    </sheetView>
  </sheetViews>
  <sheetFormatPr defaultRowHeight="12.75" x14ac:dyDescent="0.2"/>
  <sheetData>
    <row r="2" spans="2:15" x14ac:dyDescent="0.2">
      <c r="B2" s="89" t="s">
        <v>225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2022-05-11T09:58:15Z</cp:lastPrinted>
  <dcterms:created xsi:type="dcterms:W3CDTF">2005-02-24T04:25:28Z</dcterms:created>
  <dcterms:modified xsi:type="dcterms:W3CDTF">2022-06-20T02:35:13Z</dcterms:modified>
</cp:coreProperties>
</file>