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08" i="1" l="1"/>
  <c r="E107" i="1"/>
  <c r="F107" i="1" s="1"/>
  <c r="D107" i="1"/>
  <c r="F106" i="1"/>
  <c r="E105" i="1"/>
  <c r="F105" i="1" s="1"/>
  <c r="D105" i="1"/>
  <c r="F104" i="1"/>
  <c r="F103" i="1"/>
  <c r="E102" i="1"/>
  <c r="F102" i="1" s="1"/>
  <c r="D102" i="1"/>
  <c r="F101" i="1"/>
  <c r="F100" i="1"/>
  <c r="F99" i="1"/>
  <c r="F98" i="1"/>
  <c r="F97" i="1"/>
  <c r="E96" i="1"/>
  <c r="F96" i="1" s="1"/>
  <c r="D96" i="1"/>
  <c r="F95" i="1"/>
  <c r="E94" i="1"/>
  <c r="F94" i="1" s="1"/>
  <c r="D94" i="1"/>
  <c r="F93" i="1"/>
  <c r="F92" i="1"/>
  <c r="E91" i="1"/>
  <c r="D91" i="1"/>
  <c r="F91" i="1" s="1"/>
  <c r="F90" i="1"/>
  <c r="F89" i="1"/>
  <c r="F88" i="1"/>
  <c r="F87" i="1"/>
  <c r="F86" i="1"/>
  <c r="E85" i="1"/>
  <c r="D85" i="1"/>
  <c r="F85" i="1" s="1"/>
  <c r="E83" i="1"/>
  <c r="D83" i="1"/>
  <c r="F82" i="1"/>
  <c r="F81" i="1"/>
  <c r="F80" i="1"/>
  <c r="F79" i="1"/>
  <c r="E78" i="1"/>
  <c r="F78" i="1" s="1"/>
  <c r="D78" i="1"/>
  <c r="F77" i="1"/>
  <c r="F76" i="1"/>
  <c r="F75" i="1"/>
  <c r="E74" i="1"/>
  <c r="F74" i="1" s="1"/>
  <c r="D74" i="1"/>
  <c r="F73" i="1"/>
  <c r="F72" i="1"/>
  <c r="E71" i="1"/>
  <c r="D71" i="1"/>
  <c r="F70" i="1"/>
  <c r="F68" i="1"/>
  <c r="F67" i="1"/>
  <c r="F66" i="1"/>
  <c r="F65" i="1"/>
  <c r="E64" i="1"/>
  <c r="E109" i="1" s="1"/>
  <c r="D64" i="1"/>
  <c r="D109" i="1" s="1"/>
  <c r="E63" i="1"/>
  <c r="F63" i="1" s="1"/>
  <c r="D63" i="1"/>
  <c r="F57" i="1"/>
  <c r="F56" i="1"/>
  <c r="F55" i="1"/>
  <c r="F54" i="1"/>
  <c r="E53" i="1"/>
  <c r="F53" i="1" s="1"/>
  <c r="D53" i="1"/>
  <c r="E52" i="1"/>
  <c r="F52" i="1" s="1"/>
  <c r="D52" i="1"/>
  <c r="E51" i="1"/>
  <c r="F51" i="1" s="1"/>
  <c r="D51" i="1"/>
  <c r="E48" i="1"/>
  <c r="D48" i="1"/>
  <c r="F47" i="1"/>
  <c r="F46" i="1"/>
  <c r="F45" i="1"/>
  <c r="F44" i="1"/>
  <c r="E43" i="1"/>
  <c r="F43" i="1" s="1"/>
  <c r="D43" i="1"/>
  <c r="E41" i="1"/>
  <c r="D41" i="1"/>
  <c r="F40" i="1"/>
  <c r="F39" i="1"/>
  <c r="F38" i="1"/>
  <c r="F37" i="1"/>
  <c r="E36" i="1"/>
  <c r="F36" i="1" s="1"/>
  <c r="D36" i="1"/>
  <c r="F35" i="1"/>
  <c r="F33" i="1"/>
  <c r="F32" i="1"/>
  <c r="E31" i="1"/>
  <c r="F31" i="1" s="1"/>
  <c r="D31" i="1"/>
  <c r="F29" i="1"/>
  <c r="F28" i="1"/>
  <c r="E27" i="1"/>
  <c r="F27" i="1" s="1"/>
  <c r="D27" i="1"/>
  <c r="F26" i="1"/>
  <c r="F25" i="1"/>
  <c r="E24" i="1"/>
  <c r="D24" i="1"/>
  <c r="F24" i="1" s="1"/>
  <c r="F23" i="1"/>
  <c r="F21" i="1"/>
  <c r="E20" i="1"/>
  <c r="F20" i="1" s="1"/>
  <c r="D20" i="1"/>
  <c r="F19" i="1"/>
  <c r="F18" i="1"/>
  <c r="F17" i="1"/>
  <c r="F16" i="1"/>
  <c r="E15" i="1"/>
  <c r="D15" i="1"/>
  <c r="F15" i="1" s="1"/>
  <c r="F14" i="1"/>
  <c r="F13" i="1"/>
  <c r="F11" i="1"/>
  <c r="E10" i="1"/>
  <c r="D10" i="1"/>
  <c r="F10" i="1" s="1"/>
  <c r="E8" i="1"/>
  <c r="F109" i="1" l="1"/>
  <c r="E7" i="1"/>
  <c r="D8" i="1"/>
  <c r="D7" i="1" s="1"/>
  <c r="D6" i="1" s="1"/>
  <c r="D62" i="1" s="1"/>
  <c r="D110" i="1" s="1"/>
  <c r="F64" i="1"/>
  <c r="F8" i="1" l="1"/>
  <c r="F7" i="1"/>
  <c r="E6" i="1"/>
  <c r="E62" i="1" l="1"/>
  <c r="F6" i="1"/>
  <c r="E110" i="1" l="1"/>
  <c r="F62" i="1"/>
</calcChain>
</file>

<file path=xl/sharedStrings.xml><?xml version="1.0" encoding="utf-8"?>
<sst xmlns="http://schemas.openxmlformats.org/spreadsheetml/2006/main" count="215" uniqueCount="209">
  <si>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</si>
  <si>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</si>
  <si>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</si>
  <si>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</si>
  <si>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</si>
  <si>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</si>
  <si>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</si>
  <si>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</si>
  <si>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</si>
  <si>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</si>
  <si>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</si>
  <si>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</si>
  <si>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</si>
  <si>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</si>
  <si>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</si>
  <si>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</si>
  <si>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</si>
  <si>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</si>
  <si>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</si>
  <si>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</si>
  <si>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</si>
  <si>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</si>
  <si>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</si>
  <si>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</si>
  <si>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</si>
  <si>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</si>
  <si>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</si>
  <si>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</si>
  <si>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</si>
  <si>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</si>
  <si>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</si>
  <si>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</si>
  <si>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</si>
  <si>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</si>
  <si>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</si>
  <si>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</si>
  <si>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</si>
  <si>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</si>
  <si>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</si>
  <si>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</si>
  <si>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</si>
  <si>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</si>
  <si>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</si>
  <si>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</si>
  <si>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</si>
  <si>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</si>
  <si>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</si>
  <si>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</si>
  <si>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</si>
  <si>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</si>
  <si>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</si>
  <si>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</si>
  <si>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</si>
  <si>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</si>
  <si>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</si>
  <si>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</si>
  <si>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</si>
  <si>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</si>
  <si>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</si>
  <si>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</si>
  <si>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</si>
  <si>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</si>
  <si>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</si>
  <si>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</si>
  <si>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</si>
  <si>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</si>
  <si>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</si>
  <si>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</si>
  <si>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</si>
  <si>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</si>
  <si>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</si>
  <si>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</si>
  <si>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</si>
  <si>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</si>
  <si>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</si>
  <si>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</si>
  <si>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</si>
  <si>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</si>
  <si>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</si>
  <si>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</si>
  <si>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</si>
  <si>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</si>
  <si>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</si>
  <si>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</si>
  <si>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</si>
  <si>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</si>
  <si>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</si>
  <si>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</si>
  <si>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</si>
  <si>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</si>
  <si>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</si>
  <si>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</si>
  <si>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</si>
  <si>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</si>
  <si>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</si>
  <si>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</si>
  <si>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</si>
  <si>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</si>
  <si>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</si>
  <si>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</si>
  <si>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</si>
  <si>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</si>
  <si>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</si>
  <si>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</si>
  <si>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</si>
  <si>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</si>
  <si>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</si>
  <si>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</si>
  <si>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</si>
  <si>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</si>
  <si>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</si>
  <si>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</si>
  <si>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</si>
  <si>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</si>
  <si>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</si>
  <si>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</si>
  <si>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</si>
  <si>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</si>
  <si>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</si>
  <si>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</si>
  <si>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</si>
  <si>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</si>
  <si>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</si>
  <si>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</si>
  <si>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</si>
  <si>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</si>
  <si>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</si>
  <si>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</si>
  <si>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</si>
  <si>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</si>
  <si>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</si>
  <si>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</si>
  <si>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</si>
  <si>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</si>
  <si>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</si>
  <si>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</si>
  <si>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</si>
  <si>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</si>
  <si>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</si>
  <si>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</si>
  <si>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</si>
  <si>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</si>
  <si>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</si>
  <si>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</si>
  <si>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</si>
  <si>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</si>
  <si>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</si>
  <si>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</si>
  <si>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</si>
  <si>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</si>
  <si>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</si>
  <si>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</si>
  <si>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</si>
  <si>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</si>
  <si>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</si>
  <si>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</si>
  <si>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</si>
  <si>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</si>
  <si>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</si>
  <si>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</si>
  <si>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</si>
  <si>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</si>
  <si>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</si>
  <si>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</si>
  <si>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</si>
  <si>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</si>
  <si>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</si>
  <si>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</si>
  <si>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</si>
  <si>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</si>
  <si>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Руководитель финансового управления администрации города Енисейска                           Ш.Г.Исмагилов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</si>
  <si>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</si>
  <si>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</si>
  <si>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</si>
  <si>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</si>
  <si>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</si>
  <si>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</si>
  <si>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</si>
  <si>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</si>
  <si>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</si>
  <si>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</si>
  <si>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</si>
  <si>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</si>
  <si>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</si>
  <si>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</si>
  <si>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</si>
  <si>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</si>
  <si>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</si>
  <si>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</si>
  <si>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</si>
  <si>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</si>
  <si>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</si>
  <si>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</si>
  <si>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</si>
  <si>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</si>
  <si>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</si>
  <si>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</si>
  <si>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</si>
  <si>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</si>
  <si>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</si>
  <si>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</si>
  <si>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</si>
  <si>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</si>
  <si>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</si>
  <si>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</si>
  <si>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1102</t>
  </si>
  <si>
    <t>Массовый спорт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</si>
  <si>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01.10.2017 г.</t>
    </r>
  </si>
  <si>
    <t>Текущее исполнение городского бюджета 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</si>
</sst>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0" fillId="0" borderId="4" xfId="0" applyNumberFormat="1" applyFont="1" applyBorder="1"/>
    <xf numFmtId="164" fontId="20" fillId="0" borderId="10" xfId="0" applyNumberFormat="1" applyFont="1" applyBorder="1"/>
    <xf numFmtId="49" fontId="18" fillId="0" borderId="11" xfId="0" applyNumberFormat="1" applyFont="1" applyBorder="1" applyAlignment="1" applyProtection="1">
      <alignment horizontal="left" vertical="top" wrapText="1"/>
    </xf>
    <xf numFmtId="0" fontId="24" fillId="0" borderId="2" xfId="0" applyFont="1" applyBorder="1" applyAlignment="1">
      <alignment vertical="top" wrapText="1"/>
    </xf>
    <xf numFmtId="164" fontId="18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935688.1</c:v>
                </c:pt>
                <c:pt idx="1">
                  <c:v>946525.2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522001.2</c:v>
                </c:pt>
                <c:pt idx="1">
                  <c:v>509465.2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006784"/>
        <c:axId val="106208640"/>
      </c:barChart>
      <c:catAx>
        <c:axId val="6400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208640"/>
        <c:crossesAt val="0"/>
        <c:auto val="1"/>
        <c:lblAlgn val="ctr"/>
        <c:lblOffset val="100"/>
        <c:noMultiLvlLbl val="0"/>
      </c:catAx>
      <c:valAx>
        <c:axId val="106208640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6400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00078176460376"/>
          <c:y val="0.24089256112722751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6</xdr:row>
      <xdr:rowOff>0</xdr:rowOff>
    </xdr:from>
    <xdr:to>
      <xdr:col>14</xdr:col>
      <xdr:colOff>590550</xdr:colOff>
      <xdr:row>41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0.89172</cdr:x>
      <cdr:y>0.62069</cdr:y>
    </cdr:from>
    <cdr:to>
      <cdr:x>0.99719</cdr:x>
      <cdr:y>0.71724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60840" y="3240361"/>
          <a:ext cx="894308" cy="504056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53,8 %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0.4586</cdr:x>
      <cdr:y>0.62759</cdr:y>
    </cdr:from>
    <cdr:to>
      <cdr:x>0.569</cdr:x>
      <cdr:y>0.71724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8432" y="3276365"/>
          <a:ext cx="936104" cy="46805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55,8 %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abSelected="1" view="pageBreakPreview" zoomScaleNormal="75" workbookViewId="0">
      <selection activeCell="C12" sqref="C1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</cols>
  <sheetData>
    <row r="1" spans="1:6" ht="1.5" customHeight="1" x14ac:dyDescent="0.2">
      <c r="F1" s="1"/>
    </row>
    <row r="2" spans="1:6" ht="12.75" customHeight="1" x14ac:dyDescent="0.2">
      <c r="B2" s="73" t="s">
        <v>207</v>
      </c>
      <c r="C2" s="74"/>
      <c r="D2" s="74"/>
      <c r="E2" s="74"/>
      <c r="F2" s="74"/>
    </row>
    <row r="3" spans="1:6" ht="21.75" customHeight="1" thickBot="1" x14ac:dyDescent="0.25">
      <c r="B3" s="74"/>
      <c r="C3" s="74"/>
      <c r="D3" s="74"/>
      <c r="E3" s="74"/>
      <c r="F3" s="74"/>
    </row>
    <row r="4" spans="1:6" ht="12.75" customHeight="1" x14ac:dyDescent="0.2">
      <c r="A4" s="2"/>
      <c r="B4" s="75" t="s">
        <v>0</v>
      </c>
      <c r="C4" s="76"/>
      <c r="D4" s="81" t="s">
        <v>1</v>
      </c>
      <c r="E4" s="83" t="s">
        <v>2</v>
      </c>
      <c r="F4" s="79" t="s">
        <v>3</v>
      </c>
    </row>
    <row r="5" spans="1:6" ht="13.5" thickBot="1" x14ac:dyDescent="0.25">
      <c r="A5" s="2"/>
      <c r="B5" s="77"/>
      <c r="C5" s="78"/>
      <c r="D5" s="82"/>
      <c r="E5" s="84"/>
      <c r="F5" s="80"/>
    </row>
    <row r="6" spans="1:6" ht="19.5" customHeight="1" x14ac:dyDescent="0.2">
      <c r="B6" s="30"/>
      <c r="C6" s="31" t="s">
        <v>5</v>
      </c>
      <c r="D6" s="38">
        <f>SUM(D7+D51)</f>
        <v>935688.10000000009</v>
      </c>
      <c r="E6" s="38">
        <f>SUM(E7+E51)</f>
        <v>522001.20000000007</v>
      </c>
      <c r="F6" s="38">
        <f t="shared" ref="F6:F57" si="0">E6*100/D6</f>
        <v>55.787948997107051</v>
      </c>
    </row>
    <row r="7" spans="1:6" ht="14.25" customHeight="1" x14ac:dyDescent="0.2">
      <c r="B7" s="18" t="s">
        <v>4</v>
      </c>
      <c r="C7" s="20" t="s">
        <v>57</v>
      </c>
      <c r="D7" s="41">
        <f>SUM(D8+D20+D24+D27+D31+D36+D43+D46+D47+D41+D15+D48)</f>
        <v>162521.9</v>
      </c>
      <c r="E7" s="41">
        <f>SUM(E8+E20+E24+E27+E31+E36+E43+E46+E47+E41+E15+E48+E30)</f>
        <v>101919.4</v>
      </c>
      <c r="F7" s="41">
        <f t="shared" si="0"/>
        <v>62.711179231845065</v>
      </c>
    </row>
    <row r="8" spans="1:6" ht="15.75" customHeight="1" x14ac:dyDescent="0.2">
      <c r="B8" s="18" t="s">
        <v>45</v>
      </c>
      <c r="C8" s="21" t="s">
        <v>88</v>
      </c>
      <c r="D8" s="42">
        <f>SUM(D9+D10)</f>
        <v>102770.6</v>
      </c>
      <c r="E8" s="42">
        <f>SUM(E9+E10)</f>
        <v>67508.899999999994</v>
      </c>
      <c r="F8" s="41">
        <f t="shared" si="0"/>
        <v>65.688922707466915</v>
      </c>
    </row>
    <row r="9" spans="1:6" ht="14.25" customHeight="1" x14ac:dyDescent="0.2">
      <c r="B9" s="18" t="s">
        <v>6</v>
      </c>
      <c r="C9" s="22" t="s">
        <v>7</v>
      </c>
      <c r="D9" s="50">
        <v>231.2</v>
      </c>
      <c r="E9" s="50">
        <v>272.8</v>
      </c>
      <c r="F9" s="70" t="s">
        <v>190</v>
      </c>
    </row>
    <row r="10" spans="1:6" ht="17.25" customHeight="1" x14ac:dyDescent="0.2">
      <c r="B10" s="69" t="s">
        <v>8</v>
      </c>
      <c r="C10" s="21" t="s">
        <v>9</v>
      </c>
      <c r="D10" s="42">
        <f>SUM(D11:D14)</f>
        <v>102539.40000000001</v>
      </c>
      <c r="E10" s="42">
        <f>SUM(E11:E14)</f>
        <v>67236.099999999991</v>
      </c>
      <c r="F10" s="41">
        <f t="shared" si="0"/>
        <v>65.57099027300724</v>
      </c>
    </row>
    <row r="11" spans="1:6" ht="68.25" customHeight="1" x14ac:dyDescent="0.2">
      <c r="B11" s="34" t="s">
        <v>201</v>
      </c>
      <c r="C11" s="22" t="s">
        <v>197</v>
      </c>
      <c r="D11" s="50">
        <v>101755.6</v>
      </c>
      <c r="E11" s="50">
        <v>66528.899999999994</v>
      </c>
      <c r="F11" s="41">
        <f t="shared" si="0"/>
        <v>65.381069936200063</v>
      </c>
    </row>
    <row r="12" spans="1:6" ht="93" customHeight="1" x14ac:dyDescent="0.2">
      <c r="B12" s="34" t="s">
        <v>202</v>
      </c>
      <c r="C12" s="22" t="s">
        <v>198</v>
      </c>
      <c r="D12" s="50">
        <v>58</v>
      </c>
      <c r="E12" s="50">
        <v>75.900000000000006</v>
      </c>
      <c r="F12" s="47" t="s">
        <v>190</v>
      </c>
    </row>
    <row r="13" spans="1:6" ht="46.5" customHeight="1" x14ac:dyDescent="0.2">
      <c r="B13" s="34" t="s">
        <v>203</v>
      </c>
      <c r="C13" s="22" t="s">
        <v>199</v>
      </c>
      <c r="D13" s="50">
        <v>292.60000000000002</v>
      </c>
      <c r="E13" s="50">
        <v>171.2</v>
      </c>
      <c r="F13" s="41">
        <f t="shared" si="0"/>
        <v>58.509911141490086</v>
      </c>
    </row>
    <row r="14" spans="1:6" ht="84.75" customHeight="1" x14ac:dyDescent="0.2">
      <c r="B14" s="34" t="s">
        <v>204</v>
      </c>
      <c r="C14" s="22" t="s">
        <v>200</v>
      </c>
      <c r="D14" s="50">
        <v>433.2</v>
      </c>
      <c r="E14" s="50">
        <v>460.1</v>
      </c>
      <c r="F14" s="41">
        <f t="shared" si="0"/>
        <v>106.20960295475531</v>
      </c>
    </row>
    <row r="15" spans="1:6" ht="29.25" customHeight="1" x14ac:dyDescent="0.2">
      <c r="B15" s="18" t="s">
        <v>114</v>
      </c>
      <c r="C15" s="21" t="s">
        <v>104</v>
      </c>
      <c r="D15" s="42">
        <f>SUM(D16:D19)</f>
        <v>597.79999999999995</v>
      </c>
      <c r="E15" s="42">
        <f>SUM(E16:E19)</f>
        <v>397</v>
      </c>
      <c r="F15" s="41">
        <f t="shared" si="0"/>
        <v>66.410170625627302</v>
      </c>
    </row>
    <row r="16" spans="1:6" ht="54.75" customHeight="1" x14ac:dyDescent="0.2">
      <c r="B16" s="34" t="s">
        <v>109</v>
      </c>
      <c r="C16" s="22" t="s">
        <v>105</v>
      </c>
      <c r="D16" s="50">
        <v>238.6</v>
      </c>
      <c r="E16" s="50">
        <v>160.5</v>
      </c>
      <c r="F16" s="41">
        <f t="shared" si="0"/>
        <v>67.267393126571676</v>
      </c>
    </row>
    <row r="17" spans="2:6" ht="43.5" customHeight="1" x14ac:dyDescent="0.2">
      <c r="B17" s="34" t="s">
        <v>110</v>
      </c>
      <c r="C17" s="22" t="s">
        <v>106</v>
      </c>
      <c r="D17" s="50">
        <v>3.3</v>
      </c>
      <c r="E17" s="50">
        <v>1.7</v>
      </c>
      <c r="F17" s="41">
        <f t="shared" si="0"/>
        <v>51.515151515151516</v>
      </c>
    </row>
    <row r="18" spans="2:6" ht="69.75" customHeight="1" x14ac:dyDescent="0.2">
      <c r="B18" s="34" t="s">
        <v>111</v>
      </c>
      <c r="C18" s="22" t="s">
        <v>107</v>
      </c>
      <c r="D18" s="50">
        <v>407</v>
      </c>
      <c r="E18" s="50">
        <v>268</v>
      </c>
      <c r="F18" s="41">
        <f t="shared" si="0"/>
        <v>65.847665847665851</v>
      </c>
    </row>
    <row r="19" spans="2:6" ht="67.5" customHeight="1" x14ac:dyDescent="0.2">
      <c r="B19" s="34" t="s">
        <v>112</v>
      </c>
      <c r="C19" s="22" t="s">
        <v>108</v>
      </c>
      <c r="D19" s="50">
        <v>-51.1</v>
      </c>
      <c r="E19" s="50">
        <v>-33.200000000000003</v>
      </c>
      <c r="F19" s="41">
        <f t="shared" si="0"/>
        <v>64.970645792563602</v>
      </c>
    </row>
    <row r="20" spans="2:6" ht="17.25" customHeight="1" x14ac:dyDescent="0.2">
      <c r="B20" s="19" t="s">
        <v>113</v>
      </c>
      <c r="C20" s="23" t="s">
        <v>40</v>
      </c>
      <c r="D20" s="42">
        <f>SUM(D21+D23)</f>
        <v>15343</v>
      </c>
      <c r="E20" s="42">
        <f>SUM(E21+E23+E22)</f>
        <v>11340.9</v>
      </c>
      <c r="F20" s="41">
        <f t="shared" si="0"/>
        <v>73.915792217949559</v>
      </c>
    </row>
    <row r="21" spans="2:6" ht="26.25" customHeight="1" x14ac:dyDescent="0.2">
      <c r="B21" s="18" t="s">
        <v>53</v>
      </c>
      <c r="C21" s="22" t="s">
        <v>38</v>
      </c>
      <c r="D21" s="50">
        <v>14933</v>
      </c>
      <c r="E21" s="50">
        <v>11141.6</v>
      </c>
      <c r="F21" s="41">
        <f t="shared" si="0"/>
        <v>74.610593986472907</v>
      </c>
    </row>
    <row r="22" spans="2:6" ht="26.25" customHeight="1" x14ac:dyDescent="0.2">
      <c r="B22" s="18" t="s">
        <v>115</v>
      </c>
      <c r="C22" s="22" t="s">
        <v>171</v>
      </c>
      <c r="D22" s="50">
        <v>0</v>
      </c>
      <c r="E22" s="50">
        <v>1.9</v>
      </c>
      <c r="F22" s="41">
        <v>0</v>
      </c>
    </row>
    <row r="23" spans="2:6" ht="38.25" customHeight="1" x14ac:dyDescent="0.2">
      <c r="B23" s="18" t="s">
        <v>115</v>
      </c>
      <c r="C23" s="22" t="s">
        <v>116</v>
      </c>
      <c r="D23" s="50">
        <v>410</v>
      </c>
      <c r="E23" s="50">
        <v>197.4</v>
      </c>
      <c r="F23" s="41">
        <f t="shared" si="0"/>
        <v>48.146341463414636</v>
      </c>
    </row>
    <row r="24" spans="2:6" x14ac:dyDescent="0.2">
      <c r="B24" s="18" t="s">
        <v>10</v>
      </c>
      <c r="C24" s="23" t="s">
        <v>11</v>
      </c>
      <c r="D24" s="42">
        <f>SUM(D25+D26)</f>
        <v>5547.9</v>
      </c>
      <c r="E24" s="42">
        <f>SUM(E25+E26)</f>
        <v>2403.3000000000002</v>
      </c>
      <c r="F24" s="41">
        <f t="shared" si="0"/>
        <v>43.319093711133952</v>
      </c>
    </row>
    <row r="25" spans="2:6" x14ac:dyDescent="0.2">
      <c r="B25" s="18" t="s">
        <v>54</v>
      </c>
      <c r="C25" s="22" t="s">
        <v>12</v>
      </c>
      <c r="D25" s="50">
        <v>2415.6</v>
      </c>
      <c r="E25" s="50">
        <v>644.29999999999995</v>
      </c>
      <c r="F25" s="41">
        <f t="shared" si="0"/>
        <v>26.67246232820003</v>
      </c>
    </row>
    <row r="26" spans="2:6" ht="15.75" customHeight="1" x14ac:dyDescent="0.2">
      <c r="B26" s="18" t="s">
        <v>51</v>
      </c>
      <c r="C26" s="22" t="s">
        <v>39</v>
      </c>
      <c r="D26" s="50">
        <v>3132.3</v>
      </c>
      <c r="E26" s="50">
        <v>1759</v>
      </c>
      <c r="F26" s="41">
        <f t="shared" si="0"/>
        <v>56.156817673913736</v>
      </c>
    </row>
    <row r="27" spans="2:6" ht="16.5" customHeight="1" x14ac:dyDescent="0.2">
      <c r="B27" s="18" t="s">
        <v>13</v>
      </c>
      <c r="C27" s="23" t="s">
        <v>14</v>
      </c>
      <c r="D27" s="42">
        <f>SUM(D28:D29)</f>
        <v>6535</v>
      </c>
      <c r="E27" s="42">
        <f>SUM(E28:E29)</f>
        <v>3678.2</v>
      </c>
      <c r="F27" s="41">
        <f t="shared" si="0"/>
        <v>56.284621270084159</v>
      </c>
    </row>
    <row r="28" spans="2:6" ht="27.75" customHeight="1" x14ac:dyDescent="0.2">
      <c r="B28" s="24" t="s">
        <v>74</v>
      </c>
      <c r="C28" s="25" t="s">
        <v>73</v>
      </c>
      <c r="D28" s="50">
        <v>6520</v>
      </c>
      <c r="E28" s="50">
        <v>3663.2</v>
      </c>
      <c r="F28" s="41">
        <f t="shared" si="0"/>
        <v>56.184049079754601</v>
      </c>
    </row>
    <row r="29" spans="2:6" ht="29.25" customHeight="1" x14ac:dyDescent="0.2">
      <c r="B29" s="24" t="s">
        <v>89</v>
      </c>
      <c r="C29" s="25" t="s">
        <v>90</v>
      </c>
      <c r="D29" s="50">
        <v>15</v>
      </c>
      <c r="E29" s="50">
        <v>15</v>
      </c>
      <c r="F29" s="41">
        <f t="shared" si="0"/>
        <v>100</v>
      </c>
    </row>
    <row r="30" spans="2:6" ht="45" customHeight="1" x14ac:dyDescent="0.2">
      <c r="B30" s="24" t="s">
        <v>192</v>
      </c>
      <c r="C30" s="21" t="s">
        <v>191</v>
      </c>
      <c r="D30" s="50">
        <v>0</v>
      </c>
      <c r="E30" s="50">
        <v>6.3</v>
      </c>
      <c r="F30" s="41"/>
    </row>
    <row r="31" spans="2:6" ht="42.75" customHeight="1" x14ac:dyDescent="0.2">
      <c r="B31" s="18" t="s">
        <v>15</v>
      </c>
      <c r="C31" s="23" t="s">
        <v>16</v>
      </c>
      <c r="D31" s="42">
        <f>SUM(D32+D34+D35+D33)</f>
        <v>12172.099999999999</v>
      </c>
      <c r="E31" s="42">
        <f>SUM(E32+E34+E35+E33)</f>
        <v>7448.2999999999993</v>
      </c>
      <c r="F31" s="41">
        <f t="shared" si="0"/>
        <v>61.191577459928851</v>
      </c>
    </row>
    <row r="32" spans="2:6" ht="30" customHeight="1" x14ac:dyDescent="0.2">
      <c r="B32" s="18" t="s">
        <v>68</v>
      </c>
      <c r="C32" s="26" t="s">
        <v>120</v>
      </c>
      <c r="D32" s="50">
        <v>5576.3</v>
      </c>
      <c r="E32" s="50">
        <v>3213.5</v>
      </c>
      <c r="F32" s="41">
        <f t="shared" si="0"/>
        <v>57.6278177286014</v>
      </c>
    </row>
    <row r="33" spans="1:6" ht="28.5" customHeight="1" x14ac:dyDescent="0.2">
      <c r="B33" s="18" t="s">
        <v>68</v>
      </c>
      <c r="C33" s="26" t="s">
        <v>119</v>
      </c>
      <c r="D33" s="50">
        <v>3107.8</v>
      </c>
      <c r="E33" s="50">
        <v>1344.6</v>
      </c>
      <c r="F33" s="41">
        <f t="shared" si="0"/>
        <v>43.265332389471652</v>
      </c>
    </row>
    <row r="34" spans="1:6" ht="30.75" customHeight="1" x14ac:dyDescent="0.2">
      <c r="B34" s="18" t="s">
        <v>69</v>
      </c>
      <c r="C34" s="26" t="s">
        <v>67</v>
      </c>
      <c r="D34" s="50">
        <v>211.9</v>
      </c>
      <c r="E34" s="50">
        <v>1480.2</v>
      </c>
      <c r="F34" s="47" t="s">
        <v>190</v>
      </c>
    </row>
    <row r="35" spans="1:6" ht="42" customHeight="1" x14ac:dyDescent="0.2">
      <c r="B35" s="18" t="s">
        <v>70</v>
      </c>
      <c r="C35" s="26" t="s">
        <v>121</v>
      </c>
      <c r="D35" s="50">
        <v>3276.1</v>
      </c>
      <c r="E35" s="50">
        <v>1410</v>
      </c>
      <c r="F35" s="41">
        <f t="shared" si="0"/>
        <v>43.038979274136935</v>
      </c>
    </row>
    <row r="36" spans="1:6" ht="25.5" x14ac:dyDescent="0.2">
      <c r="A36" s="3"/>
      <c r="B36" s="27" t="s">
        <v>46</v>
      </c>
      <c r="C36" s="23" t="s">
        <v>72</v>
      </c>
      <c r="D36" s="42">
        <f>SUM(D37:D40)</f>
        <v>1165.0999999999999</v>
      </c>
      <c r="E36" s="42">
        <f>SUM(E37:E40)</f>
        <v>506.5</v>
      </c>
      <c r="F36" s="41">
        <f t="shared" si="0"/>
        <v>43.472663290704666</v>
      </c>
    </row>
    <row r="37" spans="1:6" ht="25.5" x14ac:dyDescent="0.2">
      <c r="A37" s="3"/>
      <c r="B37" s="27" t="s">
        <v>91</v>
      </c>
      <c r="C37" s="25" t="s">
        <v>92</v>
      </c>
      <c r="D37" s="50">
        <v>705.1</v>
      </c>
      <c r="E37" s="50">
        <v>120.9</v>
      </c>
      <c r="F37" s="41">
        <f t="shared" si="0"/>
        <v>17.14650404197986</v>
      </c>
    </row>
    <row r="38" spans="1:6" ht="29.25" customHeight="1" x14ac:dyDescent="0.2">
      <c r="A38" s="3"/>
      <c r="B38" s="27" t="s">
        <v>93</v>
      </c>
      <c r="C38" s="25" t="s">
        <v>94</v>
      </c>
      <c r="D38" s="50">
        <v>41</v>
      </c>
      <c r="E38" s="50">
        <v>14.1</v>
      </c>
      <c r="F38" s="41">
        <f t="shared" si="0"/>
        <v>34.390243902439025</v>
      </c>
    </row>
    <row r="39" spans="1:6" ht="21" customHeight="1" x14ac:dyDescent="0.2">
      <c r="A39" s="3"/>
      <c r="B39" s="27" t="s">
        <v>95</v>
      </c>
      <c r="C39" s="25" t="s">
        <v>96</v>
      </c>
      <c r="D39" s="50">
        <v>43</v>
      </c>
      <c r="E39" s="50">
        <v>30.7</v>
      </c>
      <c r="F39" s="41">
        <f t="shared" si="0"/>
        <v>71.395348837209298</v>
      </c>
    </row>
    <row r="40" spans="1:6" ht="19.5" customHeight="1" x14ac:dyDescent="0.2">
      <c r="B40" s="18" t="s">
        <v>97</v>
      </c>
      <c r="C40" s="25" t="s">
        <v>98</v>
      </c>
      <c r="D40" s="46">
        <v>376</v>
      </c>
      <c r="E40" s="50">
        <v>340.8</v>
      </c>
      <c r="F40" s="41">
        <f t="shared" si="0"/>
        <v>90.638297872340431</v>
      </c>
    </row>
    <row r="41" spans="1:6" ht="29.25" customHeight="1" x14ac:dyDescent="0.2">
      <c r="B41" s="18" t="s">
        <v>71</v>
      </c>
      <c r="C41" s="21" t="s">
        <v>101</v>
      </c>
      <c r="D41" s="42">
        <f>SUM(D42:D42)</f>
        <v>3</v>
      </c>
      <c r="E41" s="42">
        <f>SUM(E42:E42)</f>
        <v>16.3</v>
      </c>
      <c r="F41" s="47" t="s">
        <v>190</v>
      </c>
    </row>
    <row r="42" spans="1:6" ht="28.5" customHeight="1" x14ac:dyDescent="0.2">
      <c r="B42" s="18" t="s">
        <v>99</v>
      </c>
      <c r="C42" s="22" t="s">
        <v>100</v>
      </c>
      <c r="D42" s="46">
        <v>3</v>
      </c>
      <c r="E42" s="50">
        <v>16.3</v>
      </c>
      <c r="F42" s="47" t="s">
        <v>190</v>
      </c>
    </row>
    <row r="43" spans="1:6" ht="28.5" customHeight="1" x14ac:dyDescent="0.2">
      <c r="B43" s="18" t="s">
        <v>55</v>
      </c>
      <c r="C43" s="21" t="s">
        <v>87</v>
      </c>
      <c r="D43" s="41">
        <f>SUM(D44:D45)</f>
        <v>16729.8</v>
      </c>
      <c r="E43" s="41">
        <f>SUM(E44:E45)</f>
        <v>6957.5</v>
      </c>
      <c r="F43" s="41">
        <f t="shared" si="0"/>
        <v>41.587466676230441</v>
      </c>
    </row>
    <row r="44" spans="1:6" ht="15.75" customHeight="1" x14ac:dyDescent="0.2">
      <c r="B44" s="18" t="s">
        <v>77</v>
      </c>
      <c r="C44" s="25" t="s">
        <v>75</v>
      </c>
      <c r="D44" s="46">
        <v>11180.4</v>
      </c>
      <c r="E44" s="50">
        <v>4950.6000000000004</v>
      </c>
      <c r="F44" s="41">
        <f t="shared" si="0"/>
        <v>44.279274444563704</v>
      </c>
    </row>
    <row r="45" spans="1:6" ht="17.25" customHeight="1" x14ac:dyDescent="0.2">
      <c r="B45" s="18" t="s">
        <v>78</v>
      </c>
      <c r="C45" s="25" t="s">
        <v>76</v>
      </c>
      <c r="D45" s="46">
        <v>5549.4</v>
      </c>
      <c r="E45" s="50">
        <v>2006.9</v>
      </c>
      <c r="F45" s="41">
        <f t="shared" si="0"/>
        <v>36.164270011172384</v>
      </c>
    </row>
    <row r="46" spans="1:6" ht="15" customHeight="1" x14ac:dyDescent="0.2">
      <c r="B46" s="18" t="s">
        <v>49</v>
      </c>
      <c r="C46" s="23" t="s">
        <v>50</v>
      </c>
      <c r="D46" s="41">
        <v>28.2</v>
      </c>
      <c r="E46" s="42">
        <v>10.9</v>
      </c>
      <c r="F46" s="41">
        <f t="shared" si="0"/>
        <v>38.652482269503544</v>
      </c>
    </row>
    <row r="47" spans="1:6" ht="15" customHeight="1" x14ac:dyDescent="0.2">
      <c r="A47" s="3"/>
      <c r="B47" s="18" t="s">
        <v>47</v>
      </c>
      <c r="C47" s="23" t="s">
        <v>48</v>
      </c>
      <c r="D47" s="41">
        <v>1595.6</v>
      </c>
      <c r="E47" s="42">
        <v>1584.5</v>
      </c>
      <c r="F47" s="41">
        <f t="shared" si="0"/>
        <v>99.304336926548018</v>
      </c>
    </row>
    <row r="48" spans="1:6" ht="15" customHeight="1" x14ac:dyDescent="0.2">
      <c r="A48" s="3"/>
      <c r="B48" s="18" t="s">
        <v>165</v>
      </c>
      <c r="C48" s="23" t="s">
        <v>162</v>
      </c>
      <c r="D48" s="41">
        <f>SUM(D49:D50)</f>
        <v>33.799999999999997</v>
      </c>
      <c r="E48" s="41">
        <f>SUM(E49:E50)</f>
        <v>60.8</v>
      </c>
      <c r="F48" s="41"/>
    </row>
    <row r="49" spans="1:7" ht="15" customHeight="1" x14ac:dyDescent="0.2">
      <c r="A49" s="3"/>
      <c r="B49" s="18" t="s">
        <v>166</v>
      </c>
      <c r="C49" s="25" t="s">
        <v>163</v>
      </c>
      <c r="D49" s="46">
        <v>0</v>
      </c>
      <c r="E49" s="50">
        <v>0</v>
      </c>
      <c r="F49" s="41"/>
    </row>
    <row r="50" spans="1:7" ht="15" customHeight="1" x14ac:dyDescent="0.2">
      <c r="A50" s="3"/>
      <c r="B50" s="18" t="s">
        <v>167</v>
      </c>
      <c r="C50" s="25" t="s">
        <v>164</v>
      </c>
      <c r="D50" s="46">
        <v>33.799999999999997</v>
      </c>
      <c r="E50" s="50">
        <v>60.8</v>
      </c>
      <c r="F50" s="41"/>
    </row>
    <row r="51" spans="1:7" ht="18.75" customHeight="1" x14ac:dyDescent="0.25">
      <c r="B51" s="18"/>
      <c r="C51" s="28" t="s">
        <v>41</v>
      </c>
      <c r="D51" s="41">
        <f>SUM(D52+D61+D60)</f>
        <v>773166.20000000007</v>
      </c>
      <c r="E51" s="41">
        <f>SUM(E52+E61+E60+E59)</f>
        <v>420081.80000000005</v>
      </c>
      <c r="F51" s="41">
        <f t="shared" si="0"/>
        <v>54.332664826786278</v>
      </c>
    </row>
    <row r="52" spans="1:7" ht="33" customHeight="1" x14ac:dyDescent="0.2">
      <c r="B52" s="18" t="s">
        <v>17</v>
      </c>
      <c r="C52" s="29" t="s">
        <v>66</v>
      </c>
      <c r="D52" s="41">
        <f>SUM(D53+D56+D57+D58)</f>
        <v>773347.70000000007</v>
      </c>
      <c r="E52" s="41">
        <f>SUM(E53+E56+E57+E58)</f>
        <v>420246.4</v>
      </c>
      <c r="F52" s="41">
        <f t="shared" si="0"/>
        <v>54.341197368273022</v>
      </c>
    </row>
    <row r="53" spans="1:7" ht="27.75" customHeight="1" x14ac:dyDescent="0.2">
      <c r="B53" s="18" t="s">
        <v>43</v>
      </c>
      <c r="C53" s="22" t="s">
        <v>18</v>
      </c>
      <c r="D53" s="46">
        <f>D54+D55</f>
        <v>180529.90000000002</v>
      </c>
      <c r="E53" s="46">
        <f>E54+E55</f>
        <v>148349.6</v>
      </c>
      <c r="F53" s="41">
        <f t="shared" si="0"/>
        <v>82.174531753465757</v>
      </c>
      <c r="G53" s="3"/>
    </row>
    <row r="54" spans="1:7" ht="16.5" customHeight="1" x14ac:dyDescent="0.2">
      <c r="B54" s="18" t="s">
        <v>52</v>
      </c>
      <c r="C54" s="22" t="s">
        <v>56</v>
      </c>
      <c r="D54" s="46">
        <v>153617.20000000001</v>
      </c>
      <c r="E54" s="50">
        <v>148349.6</v>
      </c>
      <c r="F54" s="41">
        <f t="shared" si="0"/>
        <v>96.570956898055684</v>
      </c>
      <c r="G54" s="3"/>
    </row>
    <row r="55" spans="1:7" ht="27.75" customHeight="1" x14ac:dyDescent="0.2">
      <c r="B55" s="18" t="s">
        <v>64</v>
      </c>
      <c r="C55" s="22" t="s">
        <v>63</v>
      </c>
      <c r="D55" s="46">
        <v>26912.7</v>
      </c>
      <c r="E55" s="50">
        <v>0</v>
      </c>
      <c r="F55" s="41">
        <f t="shared" si="0"/>
        <v>0</v>
      </c>
      <c r="G55" s="3"/>
    </row>
    <row r="56" spans="1:7" ht="24.75" customHeight="1" x14ac:dyDescent="0.2">
      <c r="B56" s="18" t="s">
        <v>44</v>
      </c>
      <c r="C56" s="26" t="s">
        <v>59</v>
      </c>
      <c r="D56" s="49">
        <v>276273.40000000002</v>
      </c>
      <c r="E56" s="50">
        <v>63557.1</v>
      </c>
      <c r="F56" s="41">
        <f t="shared" si="0"/>
        <v>23.005146351404079</v>
      </c>
      <c r="G56" s="3"/>
    </row>
    <row r="57" spans="1:7" ht="24.75" customHeight="1" x14ac:dyDescent="0.2">
      <c r="B57" s="18" t="s">
        <v>58</v>
      </c>
      <c r="C57" s="26" t="s">
        <v>60</v>
      </c>
      <c r="D57" s="49">
        <v>314284.59999999998</v>
      </c>
      <c r="E57" s="50">
        <v>208339.7</v>
      </c>
      <c r="F57" s="41">
        <f t="shared" si="0"/>
        <v>66.290139574131217</v>
      </c>
      <c r="G57" s="3"/>
    </row>
    <row r="58" spans="1:7" ht="16.5" customHeight="1" x14ac:dyDescent="0.2">
      <c r="B58" s="18" t="s">
        <v>117</v>
      </c>
      <c r="C58" s="26" t="s">
        <v>118</v>
      </c>
      <c r="D58" s="49">
        <v>2259.8000000000002</v>
      </c>
      <c r="E58" s="50">
        <v>0</v>
      </c>
      <c r="F58" s="41"/>
      <c r="G58" s="3"/>
    </row>
    <row r="59" spans="1:7" ht="28.5" customHeight="1" x14ac:dyDescent="0.2">
      <c r="B59" s="18" t="s">
        <v>188</v>
      </c>
      <c r="C59" s="26" t="s">
        <v>189</v>
      </c>
      <c r="D59" s="49">
        <v>0</v>
      </c>
      <c r="E59" s="50">
        <v>16.899999999999999</v>
      </c>
      <c r="F59" s="41"/>
      <c r="G59" s="3"/>
    </row>
    <row r="60" spans="1:7" ht="27" customHeight="1" x14ac:dyDescent="0.2">
      <c r="B60" s="18" t="s">
        <v>187</v>
      </c>
      <c r="C60" s="26" t="s">
        <v>186</v>
      </c>
      <c r="D60" s="49">
        <v>8335</v>
      </c>
      <c r="E60" s="50">
        <v>8335</v>
      </c>
      <c r="F60" s="70"/>
      <c r="G60" s="3"/>
    </row>
    <row r="61" spans="1:7" ht="20.25" customHeight="1" thickBot="1" x14ac:dyDescent="0.25">
      <c r="B61" s="18" t="s">
        <v>85</v>
      </c>
      <c r="C61" s="26" t="s">
        <v>86</v>
      </c>
      <c r="D61" s="50">
        <v>-8516.5</v>
      </c>
      <c r="E61" s="50">
        <v>-8516.5</v>
      </c>
      <c r="F61" s="41"/>
      <c r="G61" s="3"/>
    </row>
    <row r="62" spans="1:7" ht="18" customHeight="1" thickBot="1" x14ac:dyDescent="0.25">
      <c r="B62" s="17"/>
      <c r="C62" s="32" t="s">
        <v>42</v>
      </c>
      <c r="D62" s="66">
        <f>SUM(D6)</f>
        <v>935688.10000000009</v>
      </c>
      <c r="E62" s="66">
        <f>SUM(E6)</f>
        <v>522001.20000000007</v>
      </c>
      <c r="F62" s="67">
        <f t="shared" ref="F62:F74" si="1">E62*100/D62</f>
        <v>55.787948997107051</v>
      </c>
    </row>
    <row r="63" spans="1:7" ht="17.25" customHeight="1" x14ac:dyDescent="0.2">
      <c r="B63" s="36"/>
      <c r="C63" s="37" t="s">
        <v>19</v>
      </c>
      <c r="D63" s="38">
        <f>SUM(D64+D71+D74+D78+D85+D91+D94+D96+D102+D105+D107+D83)</f>
        <v>946525.20000000019</v>
      </c>
      <c r="E63" s="38">
        <f>SUM(E64+E71+E74+E78+E85+E91+E94+E96+E102+E105+E107)</f>
        <v>509465.20000000007</v>
      </c>
      <c r="F63" s="38">
        <f t="shared" si="1"/>
        <v>53.824789873528985</v>
      </c>
    </row>
    <row r="64" spans="1:7" ht="16.5" customHeight="1" x14ac:dyDescent="0.2">
      <c r="B64" s="39" t="s">
        <v>20</v>
      </c>
      <c r="C64" s="40" t="s">
        <v>21</v>
      </c>
      <c r="D64" s="41">
        <f>SUM(D65:D70)</f>
        <v>66234.3</v>
      </c>
      <c r="E64" s="42">
        <f>SUM(E65:E70)</f>
        <v>44998.3</v>
      </c>
      <c r="F64" s="41">
        <f t="shared" si="1"/>
        <v>67.93806230306653</v>
      </c>
    </row>
    <row r="65" spans="2:6" ht="30.75" customHeight="1" x14ac:dyDescent="0.2">
      <c r="B65" s="43" t="s">
        <v>134</v>
      </c>
      <c r="C65" s="44" t="s">
        <v>173</v>
      </c>
      <c r="D65" s="46">
        <v>1160</v>
      </c>
      <c r="E65" s="50">
        <v>906.1</v>
      </c>
      <c r="F65" s="46">
        <f t="shared" si="1"/>
        <v>78.112068965517238</v>
      </c>
    </row>
    <row r="66" spans="2:6" ht="45" customHeight="1" x14ac:dyDescent="0.2">
      <c r="B66" s="43" t="s">
        <v>135</v>
      </c>
      <c r="C66" s="44" t="s">
        <v>174</v>
      </c>
      <c r="D66" s="46">
        <v>5189.8</v>
      </c>
      <c r="E66" s="50">
        <v>3555.8</v>
      </c>
      <c r="F66" s="46">
        <f t="shared" si="1"/>
        <v>68.515164360861689</v>
      </c>
    </row>
    <row r="67" spans="2:6" ht="45.75" customHeight="1" x14ac:dyDescent="0.2">
      <c r="B67" s="43" t="s">
        <v>136</v>
      </c>
      <c r="C67" s="44" t="s">
        <v>175</v>
      </c>
      <c r="D67" s="46">
        <v>24222.6</v>
      </c>
      <c r="E67" s="50">
        <v>18705.400000000001</v>
      </c>
      <c r="F67" s="46">
        <f t="shared" si="1"/>
        <v>77.222924046138743</v>
      </c>
    </row>
    <row r="68" spans="2:6" ht="41.25" customHeight="1" x14ac:dyDescent="0.2">
      <c r="B68" s="43" t="s">
        <v>137</v>
      </c>
      <c r="C68" s="44" t="s">
        <v>176</v>
      </c>
      <c r="D68" s="46">
        <v>10625.6</v>
      </c>
      <c r="E68" s="50">
        <v>7414.1</v>
      </c>
      <c r="F68" s="46">
        <f t="shared" si="1"/>
        <v>69.775824424032521</v>
      </c>
    </row>
    <row r="69" spans="2:6" ht="16.5" customHeight="1" x14ac:dyDescent="0.2">
      <c r="B69" s="43" t="s">
        <v>138</v>
      </c>
      <c r="C69" s="44" t="s">
        <v>139</v>
      </c>
      <c r="D69" s="46">
        <v>131</v>
      </c>
      <c r="E69" s="50">
        <v>0</v>
      </c>
      <c r="F69" s="46"/>
    </row>
    <row r="70" spans="2:6" ht="16.5" customHeight="1" x14ac:dyDescent="0.2">
      <c r="B70" s="43" t="s">
        <v>140</v>
      </c>
      <c r="C70" s="44" t="s">
        <v>141</v>
      </c>
      <c r="D70" s="46">
        <v>24905.3</v>
      </c>
      <c r="E70" s="50">
        <v>14416.9</v>
      </c>
      <c r="F70" s="46">
        <f t="shared" si="1"/>
        <v>57.886875484334659</v>
      </c>
    </row>
    <row r="71" spans="2:6" ht="32.25" customHeight="1" x14ac:dyDescent="0.2">
      <c r="B71" s="39" t="s">
        <v>22</v>
      </c>
      <c r="C71" s="45" t="s">
        <v>23</v>
      </c>
      <c r="D71" s="41">
        <f>SUM(D72:D73)</f>
        <v>401.2</v>
      </c>
      <c r="E71" s="41">
        <f>SUM(E72:E73)</f>
        <v>300</v>
      </c>
      <c r="F71" s="41">
        <v>0</v>
      </c>
    </row>
    <row r="72" spans="2:6" ht="33.75" customHeight="1" x14ac:dyDescent="0.2">
      <c r="B72" s="60" t="s">
        <v>158</v>
      </c>
      <c r="C72" s="61" t="s">
        <v>159</v>
      </c>
      <c r="D72" s="46">
        <v>371.2</v>
      </c>
      <c r="E72" s="50">
        <v>300</v>
      </c>
      <c r="F72" s="46">
        <f>E72*100/D72</f>
        <v>80.818965517241381</v>
      </c>
    </row>
    <row r="73" spans="2:6" ht="33.75" customHeight="1" x14ac:dyDescent="0.2">
      <c r="B73" s="60" t="s">
        <v>168</v>
      </c>
      <c r="C73" s="68" t="s">
        <v>169</v>
      </c>
      <c r="D73" s="46">
        <v>30</v>
      </c>
      <c r="E73" s="50">
        <v>0</v>
      </c>
      <c r="F73" s="46">
        <f>E73*100/D73</f>
        <v>0</v>
      </c>
    </row>
    <row r="74" spans="2:6" ht="15" customHeight="1" x14ac:dyDescent="0.2">
      <c r="B74" s="39" t="s">
        <v>24</v>
      </c>
      <c r="C74" s="45" t="s">
        <v>160</v>
      </c>
      <c r="D74" s="41">
        <f>SUM(D75:D77)</f>
        <v>100229.29999999999</v>
      </c>
      <c r="E74" s="41">
        <f>SUM(E75:E77)</f>
        <v>21860.2</v>
      </c>
      <c r="F74" s="41">
        <f t="shared" si="1"/>
        <v>21.810189236081666</v>
      </c>
    </row>
    <row r="75" spans="2:6" ht="16.5" customHeight="1" x14ac:dyDescent="0.2">
      <c r="B75" s="60" t="s">
        <v>25</v>
      </c>
      <c r="C75" s="61" t="s">
        <v>26</v>
      </c>
      <c r="D75" s="46">
        <v>23800</v>
      </c>
      <c r="E75" s="50">
        <v>13589.5</v>
      </c>
      <c r="F75" s="46">
        <f>E75*100/D75</f>
        <v>57.09873949579832</v>
      </c>
    </row>
    <row r="76" spans="2:6" ht="16.5" customHeight="1" x14ac:dyDescent="0.2">
      <c r="B76" s="60" t="s">
        <v>102</v>
      </c>
      <c r="C76" s="61" t="s">
        <v>177</v>
      </c>
      <c r="D76" s="46">
        <v>52172.4</v>
      </c>
      <c r="E76" s="50">
        <v>7650.3</v>
      </c>
      <c r="F76" s="46">
        <f>E76*100/D76</f>
        <v>14.663500241507004</v>
      </c>
    </row>
    <row r="77" spans="2:6" ht="17.25" customHeight="1" x14ac:dyDescent="0.2">
      <c r="B77" s="60" t="s">
        <v>65</v>
      </c>
      <c r="C77" s="61" t="s">
        <v>178</v>
      </c>
      <c r="D77" s="46">
        <v>24256.9</v>
      </c>
      <c r="E77" s="50">
        <v>620.4</v>
      </c>
      <c r="F77" s="46">
        <f>E77*100/D77</f>
        <v>2.5576227794977924</v>
      </c>
    </row>
    <row r="78" spans="2:6" ht="16.5" customHeight="1" x14ac:dyDescent="0.2">
      <c r="B78" s="39" t="s">
        <v>27</v>
      </c>
      <c r="C78" s="45" t="s">
        <v>28</v>
      </c>
      <c r="D78" s="47">
        <f>SUM(D79:D82)</f>
        <v>199878.6</v>
      </c>
      <c r="E78" s="47">
        <f>SUM(E79:E82)</f>
        <v>73431</v>
      </c>
      <c r="F78" s="41">
        <f>E78*100/D78</f>
        <v>36.737799844505616</v>
      </c>
    </row>
    <row r="79" spans="2:6" ht="18" customHeight="1" x14ac:dyDescent="0.2">
      <c r="B79" s="60" t="s">
        <v>29</v>
      </c>
      <c r="C79" s="61" t="s">
        <v>30</v>
      </c>
      <c r="D79" s="46">
        <v>54880.1</v>
      </c>
      <c r="E79" s="50">
        <v>1711</v>
      </c>
      <c r="F79" s="46">
        <f t="shared" ref="F79:F93" si="2">E79*100/D79</f>
        <v>3.1177056893117907</v>
      </c>
    </row>
    <row r="80" spans="2:6" ht="15" customHeight="1" x14ac:dyDescent="0.2">
      <c r="B80" s="60" t="s">
        <v>31</v>
      </c>
      <c r="C80" s="61" t="s">
        <v>32</v>
      </c>
      <c r="D80" s="49">
        <v>88060.4</v>
      </c>
      <c r="E80" s="50">
        <v>41528.400000000001</v>
      </c>
      <c r="F80" s="46">
        <f t="shared" si="2"/>
        <v>47.158995416782119</v>
      </c>
    </row>
    <row r="81" spans="2:6" ht="15" customHeight="1" x14ac:dyDescent="0.2">
      <c r="B81" s="60" t="s">
        <v>61</v>
      </c>
      <c r="C81" s="61" t="s">
        <v>62</v>
      </c>
      <c r="D81" s="49">
        <v>36838.1</v>
      </c>
      <c r="E81" s="50">
        <v>30036.2</v>
      </c>
      <c r="F81" s="46">
        <f t="shared" si="2"/>
        <v>81.535692666016985</v>
      </c>
    </row>
    <row r="82" spans="2:6" ht="27.75" customHeight="1" x14ac:dyDescent="0.2">
      <c r="B82" s="60" t="s">
        <v>103</v>
      </c>
      <c r="C82" s="61" t="s">
        <v>179</v>
      </c>
      <c r="D82" s="49">
        <v>20100</v>
      </c>
      <c r="E82" s="50">
        <v>155.4</v>
      </c>
      <c r="F82" s="46">
        <f t="shared" si="2"/>
        <v>0.77313432835820894</v>
      </c>
    </row>
    <row r="83" spans="2:6" ht="27.75" customHeight="1" x14ac:dyDescent="0.2">
      <c r="B83" s="60" t="s">
        <v>193</v>
      </c>
      <c r="C83" s="45" t="s">
        <v>194</v>
      </c>
      <c r="D83" s="48">
        <f>SUM(D84)</f>
        <v>60618.8</v>
      </c>
      <c r="E83" s="48">
        <f>SUM(E84)</f>
        <v>0</v>
      </c>
      <c r="F83" s="46"/>
    </row>
    <row r="84" spans="2:6" ht="27.75" customHeight="1" x14ac:dyDescent="0.2">
      <c r="B84" s="60" t="s">
        <v>195</v>
      </c>
      <c r="C84" s="61" t="s">
        <v>196</v>
      </c>
      <c r="D84" s="49">
        <v>60618.8</v>
      </c>
      <c r="E84" s="50">
        <v>0</v>
      </c>
      <c r="F84" s="46"/>
    </row>
    <row r="85" spans="2:6" ht="18.75" customHeight="1" x14ac:dyDescent="0.2">
      <c r="B85" s="39" t="s">
        <v>33</v>
      </c>
      <c r="C85" s="45" t="s">
        <v>34</v>
      </c>
      <c r="D85" s="48">
        <f>SUM(D86:D90)</f>
        <v>386392.60000000003</v>
      </c>
      <c r="E85" s="48">
        <f>SUM(E86:E90)</f>
        <v>275837.40000000002</v>
      </c>
      <c r="F85" s="41">
        <f t="shared" si="2"/>
        <v>71.387857841998013</v>
      </c>
    </row>
    <row r="86" spans="2:6" ht="18.75" customHeight="1" x14ac:dyDescent="0.2">
      <c r="B86" s="60" t="s">
        <v>126</v>
      </c>
      <c r="C86" s="61" t="s">
        <v>127</v>
      </c>
      <c r="D86" s="49">
        <v>128734.6</v>
      </c>
      <c r="E86" s="50">
        <v>93684.2</v>
      </c>
      <c r="F86" s="46">
        <f t="shared" si="2"/>
        <v>72.773131698859515</v>
      </c>
    </row>
    <row r="87" spans="2:6" ht="18.75" customHeight="1" x14ac:dyDescent="0.2">
      <c r="B87" s="60" t="s">
        <v>128</v>
      </c>
      <c r="C87" s="61" t="s">
        <v>129</v>
      </c>
      <c r="D87" s="49">
        <v>153425.70000000001</v>
      </c>
      <c r="E87" s="50">
        <v>107115</v>
      </c>
      <c r="F87" s="46">
        <f t="shared" si="2"/>
        <v>69.815552413969755</v>
      </c>
    </row>
    <row r="88" spans="2:6" ht="18.75" customHeight="1" x14ac:dyDescent="0.2">
      <c r="B88" s="60" t="s">
        <v>172</v>
      </c>
      <c r="C88" s="61" t="s">
        <v>180</v>
      </c>
      <c r="D88" s="49">
        <v>76752.3</v>
      </c>
      <c r="E88" s="50">
        <v>55449.2</v>
      </c>
      <c r="F88" s="46">
        <f t="shared" si="2"/>
        <v>72.244349680726174</v>
      </c>
    </row>
    <row r="89" spans="2:6" ht="21" customHeight="1" x14ac:dyDescent="0.2">
      <c r="B89" s="60" t="s">
        <v>130</v>
      </c>
      <c r="C89" s="61" t="s">
        <v>131</v>
      </c>
      <c r="D89" s="49">
        <v>6712.2</v>
      </c>
      <c r="E89" s="50">
        <v>5781.5</v>
      </c>
      <c r="F89" s="46">
        <f t="shared" si="2"/>
        <v>86.134203390840568</v>
      </c>
    </row>
    <row r="90" spans="2:6" ht="17.25" customHeight="1" x14ac:dyDescent="0.2">
      <c r="B90" s="60" t="s">
        <v>132</v>
      </c>
      <c r="C90" s="61" t="s">
        <v>133</v>
      </c>
      <c r="D90" s="49">
        <v>20767.8</v>
      </c>
      <c r="E90" s="50">
        <v>13807.5</v>
      </c>
      <c r="F90" s="46">
        <f t="shared" si="2"/>
        <v>66.485135642677605</v>
      </c>
    </row>
    <row r="91" spans="2:6" ht="21" customHeight="1" x14ac:dyDescent="0.2">
      <c r="B91" s="39" t="s">
        <v>35</v>
      </c>
      <c r="C91" s="45" t="s">
        <v>181</v>
      </c>
      <c r="D91" s="41">
        <f>SUM(D92:D93)</f>
        <v>53809.899999999994</v>
      </c>
      <c r="E91" s="42">
        <f>SUM(E92:E93)</f>
        <v>38110.199999999997</v>
      </c>
      <c r="F91" s="41">
        <f t="shared" si="2"/>
        <v>70.823770347092264</v>
      </c>
    </row>
    <row r="92" spans="2:6" ht="21" customHeight="1" x14ac:dyDescent="0.2">
      <c r="B92" s="60" t="s">
        <v>142</v>
      </c>
      <c r="C92" s="61" t="s">
        <v>182</v>
      </c>
      <c r="D92" s="46">
        <v>39853.699999999997</v>
      </c>
      <c r="E92" s="50">
        <v>29819.5</v>
      </c>
      <c r="F92" s="46">
        <f t="shared" si="2"/>
        <v>74.822412975457738</v>
      </c>
    </row>
    <row r="93" spans="2:6" ht="23.25" customHeight="1" x14ac:dyDescent="0.2">
      <c r="B93" s="60" t="s">
        <v>143</v>
      </c>
      <c r="C93" s="61" t="s">
        <v>183</v>
      </c>
      <c r="D93" s="46">
        <v>13956.2</v>
      </c>
      <c r="E93" s="50">
        <v>8290.7000000000007</v>
      </c>
      <c r="F93" s="46">
        <f t="shared" si="2"/>
        <v>59.405138934667036</v>
      </c>
    </row>
    <row r="94" spans="2:6" ht="21" customHeight="1" x14ac:dyDescent="0.2">
      <c r="B94" s="39" t="s">
        <v>122</v>
      </c>
      <c r="C94" s="45" t="s">
        <v>123</v>
      </c>
      <c r="D94" s="48">
        <f>SUM(D95)</f>
        <v>45</v>
      </c>
      <c r="E94" s="48">
        <f>SUM(E95)</f>
        <v>44.8</v>
      </c>
      <c r="F94" s="41">
        <f>E94*100/D94</f>
        <v>99.555555555555557</v>
      </c>
    </row>
    <row r="95" spans="2:6" ht="23.25" customHeight="1" x14ac:dyDescent="0.2">
      <c r="B95" s="60" t="s">
        <v>124</v>
      </c>
      <c r="C95" s="61" t="s">
        <v>125</v>
      </c>
      <c r="D95" s="49">
        <v>45</v>
      </c>
      <c r="E95" s="50">
        <v>44.8</v>
      </c>
      <c r="F95" s="46">
        <f t="shared" ref="F95:F109" si="3">E95*100/D95</f>
        <v>99.555555555555557</v>
      </c>
    </row>
    <row r="96" spans="2:6" ht="17.25" customHeight="1" x14ac:dyDescent="0.2">
      <c r="B96" s="39">
        <v>1000</v>
      </c>
      <c r="C96" s="45" t="s">
        <v>36</v>
      </c>
      <c r="D96" s="41">
        <f>SUM(D97:D101)</f>
        <v>57537.9</v>
      </c>
      <c r="E96" s="42">
        <f>SUM(E97:E101)</f>
        <v>41050.400000000001</v>
      </c>
      <c r="F96" s="41">
        <f t="shared" si="3"/>
        <v>71.344974356033148</v>
      </c>
    </row>
    <row r="97" spans="1:7" ht="17.25" customHeight="1" x14ac:dyDescent="0.2">
      <c r="B97" s="60" t="s">
        <v>144</v>
      </c>
      <c r="C97" s="61" t="s">
        <v>145</v>
      </c>
      <c r="D97" s="46">
        <v>524.79999999999995</v>
      </c>
      <c r="E97" s="50">
        <v>389.2</v>
      </c>
      <c r="F97" s="46">
        <f t="shared" si="3"/>
        <v>74.161585365853668</v>
      </c>
    </row>
    <row r="98" spans="1:7" ht="17.25" customHeight="1" x14ac:dyDescent="0.2">
      <c r="B98" s="60" t="s">
        <v>146</v>
      </c>
      <c r="C98" s="61" t="s">
        <v>147</v>
      </c>
      <c r="D98" s="46">
        <v>23143.200000000001</v>
      </c>
      <c r="E98" s="50">
        <v>16222.8</v>
      </c>
      <c r="F98" s="46">
        <f t="shared" si="3"/>
        <v>70.097480037332772</v>
      </c>
    </row>
    <row r="99" spans="1:7" ht="17.25" customHeight="1" x14ac:dyDescent="0.2">
      <c r="B99" s="60" t="s">
        <v>148</v>
      </c>
      <c r="C99" s="61" t="s">
        <v>149</v>
      </c>
      <c r="D99" s="46">
        <v>11895.7</v>
      </c>
      <c r="E99" s="50">
        <v>6971.7</v>
      </c>
      <c r="F99" s="46">
        <f t="shared" si="3"/>
        <v>58.606891565859932</v>
      </c>
    </row>
    <row r="100" spans="1:7" ht="17.25" customHeight="1" x14ac:dyDescent="0.2">
      <c r="B100" s="60" t="s">
        <v>150</v>
      </c>
      <c r="C100" s="61" t="s">
        <v>151</v>
      </c>
      <c r="D100" s="46">
        <v>13997.4</v>
      </c>
      <c r="E100" s="50">
        <v>12281.1</v>
      </c>
      <c r="F100" s="46">
        <f t="shared" si="3"/>
        <v>87.738437138325693</v>
      </c>
    </row>
    <row r="101" spans="1:7" ht="17.25" customHeight="1" x14ac:dyDescent="0.2">
      <c r="B101" s="60" t="s">
        <v>152</v>
      </c>
      <c r="C101" s="61" t="s">
        <v>153</v>
      </c>
      <c r="D101" s="46">
        <v>7976.8</v>
      </c>
      <c r="E101" s="50">
        <v>5185.6000000000004</v>
      </c>
      <c r="F101" s="46">
        <f t="shared" si="3"/>
        <v>65.008524721692922</v>
      </c>
    </row>
    <row r="102" spans="1:7" ht="17.25" customHeight="1" x14ac:dyDescent="0.2">
      <c r="B102" s="39" t="s">
        <v>79</v>
      </c>
      <c r="C102" s="45" t="s">
        <v>80</v>
      </c>
      <c r="D102" s="42">
        <f>SUM(D103+D104)</f>
        <v>12034.8</v>
      </c>
      <c r="E102" s="42">
        <f>SUM(E103+E104)</f>
        <v>7878.1</v>
      </c>
      <c r="F102" s="41">
        <f t="shared" si="3"/>
        <v>65.460996443646764</v>
      </c>
    </row>
    <row r="103" spans="1:7" ht="17.25" customHeight="1" x14ac:dyDescent="0.2">
      <c r="B103" s="60" t="s">
        <v>154</v>
      </c>
      <c r="C103" s="61" t="s">
        <v>185</v>
      </c>
      <c r="D103" s="46">
        <v>11449.3</v>
      </c>
      <c r="E103" s="50">
        <v>7878.1</v>
      </c>
      <c r="F103" s="46">
        <f t="shared" si="3"/>
        <v>68.808573449905239</v>
      </c>
    </row>
    <row r="104" spans="1:7" ht="17.25" customHeight="1" x14ac:dyDescent="0.2">
      <c r="B104" s="60" t="s">
        <v>205</v>
      </c>
      <c r="C104" s="61" t="s">
        <v>206</v>
      </c>
      <c r="D104" s="46">
        <v>585.5</v>
      </c>
      <c r="E104" s="50">
        <v>0</v>
      </c>
      <c r="F104" s="46">
        <f t="shared" si="3"/>
        <v>0</v>
      </c>
    </row>
    <row r="105" spans="1:7" ht="17.25" customHeight="1" x14ac:dyDescent="0.2">
      <c r="B105" s="39" t="s">
        <v>81</v>
      </c>
      <c r="C105" s="45" t="s">
        <v>82</v>
      </c>
      <c r="D105" s="42">
        <f>SUM(D106)</f>
        <v>2292.8000000000002</v>
      </c>
      <c r="E105" s="42">
        <f>SUM(E106)</f>
        <v>1717.9</v>
      </c>
      <c r="F105" s="41">
        <f t="shared" si="3"/>
        <v>74.925854849965106</v>
      </c>
    </row>
    <row r="106" spans="1:7" ht="20.25" customHeight="1" x14ac:dyDescent="0.2">
      <c r="B106" s="62" t="s">
        <v>155</v>
      </c>
      <c r="C106" s="63" t="s">
        <v>156</v>
      </c>
      <c r="D106" s="64">
        <v>2292.8000000000002</v>
      </c>
      <c r="E106" s="65">
        <v>1717.9</v>
      </c>
      <c r="F106" s="46">
        <f t="shared" si="3"/>
        <v>74.925854849965106</v>
      </c>
    </row>
    <row r="107" spans="1:7" ht="31.5" x14ac:dyDescent="0.2">
      <c r="B107" s="51" t="s">
        <v>83</v>
      </c>
      <c r="C107" s="52" t="s">
        <v>84</v>
      </c>
      <c r="D107" s="54">
        <f>SUM(D108)</f>
        <v>7050</v>
      </c>
      <c r="E107" s="54">
        <f>SUM(E108)</f>
        <v>4236.8999999999996</v>
      </c>
      <c r="F107" s="53">
        <f t="shared" si="3"/>
        <v>60.097872340425525</v>
      </c>
    </row>
    <row r="108" spans="1:7" ht="25.5" x14ac:dyDescent="0.2">
      <c r="B108" s="60" t="s">
        <v>157</v>
      </c>
      <c r="C108" s="61" t="s">
        <v>184</v>
      </c>
      <c r="D108" s="46">
        <v>7050</v>
      </c>
      <c r="E108" s="50">
        <v>4236.8999999999996</v>
      </c>
      <c r="F108" s="46">
        <f t="shared" si="3"/>
        <v>60.097872340425525</v>
      </c>
    </row>
    <row r="109" spans="1:7" ht="19.5" thickBot="1" x14ac:dyDescent="0.25">
      <c r="B109" s="55"/>
      <c r="C109" s="35" t="s">
        <v>161</v>
      </c>
      <c r="D109" s="56">
        <f>SUM(D64+D71+D74+D78+D85+D91+D96+D102+D105+D107+D94+D83)</f>
        <v>946525.20000000019</v>
      </c>
      <c r="E109" s="56">
        <f>SUM(E64+E71+E74+E78+E85+E91+E96+E102+E105+E107+E94)</f>
        <v>509465.20000000007</v>
      </c>
      <c r="F109" s="57">
        <f t="shared" si="3"/>
        <v>53.824789873528985</v>
      </c>
    </row>
    <row r="110" spans="1:7" ht="16.5" customHeight="1" x14ac:dyDescent="0.2">
      <c r="B110" s="58"/>
      <c r="C110" s="33" t="s">
        <v>37</v>
      </c>
      <c r="D110" s="59">
        <f>SUM(D62-D109)</f>
        <v>-10837.100000000093</v>
      </c>
      <c r="E110" s="59">
        <f>SUM(E62-E109)</f>
        <v>12536</v>
      </c>
      <c r="F110" s="38"/>
    </row>
    <row r="111" spans="1:7" ht="23.25" customHeight="1" x14ac:dyDescent="0.2">
      <c r="B111" s="85" t="s">
        <v>170</v>
      </c>
      <c r="C111" s="86"/>
      <c r="D111" s="86"/>
      <c r="E111" s="86"/>
      <c r="F111" s="86"/>
    </row>
    <row r="112" spans="1:7" ht="19.5" customHeight="1" x14ac:dyDescent="0.2">
      <c r="A112" s="72"/>
      <c r="B112" s="72"/>
      <c r="C112" s="72"/>
      <c r="D112" s="72"/>
      <c r="E112" s="72"/>
      <c r="F112" s="72"/>
      <c r="G112" s="72"/>
    </row>
    <row r="113" spans="1:7" ht="42.75" customHeight="1" x14ac:dyDescent="0.2">
      <c r="A113" s="4"/>
      <c r="B113" s="8"/>
      <c r="C113" s="9"/>
      <c r="D113" s="10"/>
      <c r="E113" s="14"/>
      <c r="F113" s="10"/>
    </row>
    <row r="114" spans="1:7" x14ac:dyDescent="0.2">
      <c r="A114" s="4"/>
      <c r="B114" s="8"/>
      <c r="C114" s="9"/>
      <c r="D114" s="10"/>
      <c r="E114" s="14"/>
      <c r="F114" s="10"/>
    </row>
    <row r="115" spans="1:7" x14ac:dyDescent="0.2">
      <c r="A115" s="4"/>
      <c r="B115" s="8"/>
      <c r="C115" s="9"/>
      <c r="D115" s="10"/>
      <c r="E115" s="14"/>
      <c r="F115" s="10"/>
    </row>
    <row r="116" spans="1:7" ht="15" x14ac:dyDescent="0.2">
      <c r="A116" s="4"/>
      <c r="B116" s="16"/>
      <c r="C116" s="16"/>
      <c r="D116" s="16"/>
      <c r="E116" s="16"/>
      <c r="F116" s="16"/>
    </row>
    <row r="117" spans="1:7" ht="15" x14ac:dyDescent="0.2">
      <c r="A117" s="4"/>
      <c r="B117" s="11"/>
      <c r="C117" s="12"/>
      <c r="D117" s="13"/>
      <c r="E117" s="15"/>
      <c r="F117" s="13"/>
      <c r="G117" s="13"/>
    </row>
    <row r="118" spans="1:7" x14ac:dyDescent="0.2">
      <c r="A118" s="4"/>
      <c r="B118" s="71"/>
      <c r="C118" s="71"/>
    </row>
    <row r="119" spans="1:7" x14ac:dyDescent="0.2">
      <c r="A119" s="4"/>
      <c r="C119" s="7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6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"/>
  <sheetViews>
    <sheetView workbookViewId="0">
      <selection activeCell="R5" sqref="R5"/>
    </sheetView>
  </sheetViews>
  <sheetFormatPr defaultRowHeight="12.75" x14ac:dyDescent="0.2"/>
  <sheetData>
    <row r="3" spans="2:15" ht="12.75" customHeight="1" x14ac:dyDescent="0.2">
      <c r="B3" s="87" t="s">
        <v>208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</row>
    <row r="4" spans="2:15" x14ac:dyDescent="0.2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ht="42.75" customHeight="1" x14ac:dyDescent="0.2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</row>
  </sheetData>
  <mergeCells count="1">
    <mergeCell ref="B3:O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2017-09-12T07:40:02Z</cp:lastPrinted>
  <dcterms:created xsi:type="dcterms:W3CDTF">2005-02-24T04:25:28Z</dcterms:created>
  <dcterms:modified xsi:type="dcterms:W3CDTF">2017-11-20T02:09:43Z</dcterms:modified>
</cp:coreProperties>
</file>