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06" i="1" l="1"/>
  <c r="E104" i="1"/>
  <c r="D104" i="1"/>
  <c r="D50" i="1" l="1"/>
  <c r="F62" i="1" l="1"/>
  <c r="F13" i="1"/>
  <c r="F12" i="1"/>
  <c r="F57" i="1" l="1"/>
  <c r="F38" i="1"/>
  <c r="F18" i="1"/>
  <c r="F17" i="1"/>
  <c r="F16" i="1"/>
  <c r="F14" i="1"/>
  <c r="F27" i="1"/>
  <c r="F26" i="1"/>
  <c r="F46" i="1"/>
  <c r="F44" i="1"/>
  <c r="F43" i="1"/>
  <c r="F41" i="1" l="1"/>
  <c r="F40" i="1"/>
  <c r="F29" i="1"/>
  <c r="F23" i="1"/>
  <c r="F36" i="1" l="1"/>
  <c r="E39" i="1" l="1"/>
  <c r="D39" i="1"/>
  <c r="F39" i="1" l="1"/>
  <c r="E20" i="1"/>
  <c r="D20" i="1"/>
  <c r="D85" i="1" l="1"/>
  <c r="E47" i="1" l="1"/>
  <c r="F69" i="1" l="1"/>
  <c r="F24" i="1"/>
  <c r="F9" i="1"/>
  <c r="F33" i="1" l="1"/>
  <c r="D47" i="1" l="1"/>
  <c r="F86" i="1" l="1"/>
  <c r="F11" i="1" l="1"/>
  <c r="E10" i="1"/>
  <c r="D10" i="1"/>
  <c r="E85" i="1" l="1"/>
  <c r="F85" i="1" l="1"/>
  <c r="F37" i="1"/>
  <c r="F90" i="1" l="1"/>
  <c r="D107" i="1"/>
  <c r="F56" i="1"/>
  <c r="F55" i="1"/>
  <c r="F54" i="1"/>
  <c r="F53" i="1"/>
  <c r="F45" i="1"/>
  <c r="F34" i="1"/>
  <c r="F32" i="1"/>
  <c r="F31" i="1"/>
  <c r="F21" i="1"/>
  <c r="F10" i="1"/>
  <c r="E73" i="1" l="1"/>
  <c r="E15" i="1"/>
  <c r="E96" i="1" l="1"/>
  <c r="E80" i="1"/>
  <c r="E65" i="1"/>
  <c r="E76" i="1"/>
  <c r="E87" i="1"/>
  <c r="E93" i="1"/>
  <c r="E98" i="1"/>
  <c r="E109" i="1"/>
  <c r="D76" i="1"/>
  <c r="D87" i="1"/>
  <c r="E52" i="1"/>
  <c r="E51" i="1" s="1"/>
  <c r="E50" i="1" s="1"/>
  <c r="E8" i="1"/>
  <c r="E25" i="1"/>
  <c r="F25" i="1" s="1"/>
  <c r="E28" i="1"/>
  <c r="E30" i="1"/>
  <c r="E35" i="1"/>
  <c r="E42" i="1"/>
  <c r="F42" i="1" s="1"/>
  <c r="F75" i="1"/>
  <c r="F104" i="1"/>
  <c r="D73" i="1"/>
  <c r="D52" i="1"/>
  <c r="D51" i="1" s="1"/>
  <c r="F20" i="1"/>
  <c r="D8" i="1"/>
  <c r="D25" i="1"/>
  <c r="D28" i="1"/>
  <c r="D30" i="1"/>
  <c r="D35" i="1"/>
  <c r="D42" i="1"/>
  <c r="D15" i="1"/>
  <c r="F15" i="1" s="1"/>
  <c r="E107" i="1"/>
  <c r="F107" i="1" s="1"/>
  <c r="D109" i="1"/>
  <c r="D65" i="1"/>
  <c r="D80" i="1"/>
  <c r="D93" i="1"/>
  <c r="D96" i="1"/>
  <c r="D98" i="1"/>
  <c r="F74" i="1"/>
  <c r="F110" i="1"/>
  <c r="F108" i="1"/>
  <c r="F105" i="1"/>
  <c r="F103" i="1"/>
  <c r="F102" i="1"/>
  <c r="F101" i="1"/>
  <c r="F100" i="1"/>
  <c r="F99" i="1"/>
  <c r="F95" i="1"/>
  <c r="F94" i="1"/>
  <c r="F72" i="1"/>
  <c r="F70" i="1"/>
  <c r="F68" i="1"/>
  <c r="F67" i="1"/>
  <c r="F66" i="1"/>
  <c r="F92" i="1"/>
  <c r="F91" i="1"/>
  <c r="F89" i="1"/>
  <c r="F88" i="1"/>
  <c r="F97" i="1"/>
  <c r="F81" i="1"/>
  <c r="F82" i="1"/>
  <c r="F78" i="1"/>
  <c r="F79" i="1"/>
  <c r="F83" i="1"/>
  <c r="F77" i="1"/>
  <c r="D7" i="1" l="1"/>
  <c r="E7" i="1"/>
  <c r="E111" i="1"/>
  <c r="D111" i="1"/>
  <c r="F96" i="1"/>
  <c r="F109" i="1"/>
  <c r="F35" i="1"/>
  <c r="F28" i="1"/>
  <c r="E64" i="1"/>
  <c r="F30" i="1"/>
  <c r="D64" i="1"/>
  <c r="F80" i="1"/>
  <c r="F76" i="1"/>
  <c r="F93" i="1"/>
  <c r="F98" i="1"/>
  <c r="F52" i="1"/>
  <c r="F8" i="1"/>
  <c r="F87" i="1"/>
  <c r="F65" i="1"/>
  <c r="F50" i="1" l="1"/>
  <c r="F51" i="1"/>
  <c r="F111" i="1"/>
  <c r="F64" i="1"/>
  <c r="F7" i="1"/>
  <c r="D6" i="1"/>
  <c r="D63" i="1" s="1"/>
  <c r="D112" i="1" s="1"/>
  <c r="E6" i="1" l="1"/>
  <c r="E63" i="1" s="1"/>
  <c r="F63" i="1" s="1"/>
  <c r="E112" i="1" l="1"/>
  <c r="F6" i="1"/>
</calcChain>
</file>

<file path=xl/sharedStrings.xml><?xml version="1.0" encoding="utf-8"?>
<sst xmlns="http://schemas.openxmlformats.org/spreadsheetml/2006/main" count="214" uniqueCount="210">
  <si>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</si>
  <si>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</si>
  <si>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</si>
  <si>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</si>
  <si>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</si>
  <si>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</si>
  <si>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</si>
  <si>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</si>
  <si>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</si>
  <si>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</si>
  <si>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</si>
  <si>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</si>
  <si>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</si>
  <si>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</si>
  <si>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</si>
  <si>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</si>
  <si>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</si>
  <si>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</si>
  <si>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</si>
  <si>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</si>
  <si>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</si>
  <si>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</si>
  <si>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</si>
  <si>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</si>
  <si>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</si>
  <si>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</si>
  <si>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</si>
  <si>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</si>
  <si>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</si>
  <si>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</si>
  <si>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</si>
  <si>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</si>
  <si>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</si>
  <si>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</si>
  <si>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</si>
  <si>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</si>
  <si>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</si>
  <si>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</si>
  <si>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</si>
  <si>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</si>
  <si>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</si>
  <si>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</si>
  <si>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</si>
  <si>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</si>
  <si>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</si>
  <si>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</si>
  <si>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</si>
  <si>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</si>
  <si>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</si>
  <si>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</si>
  <si>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</si>
  <si>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</si>
  <si>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</si>
  <si>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</si>
  <si>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</si>
  <si>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</si>
  <si>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</si>
  <si>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</si>
  <si>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</si>
  <si>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</si>
  <si>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</si>
  <si>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</si>
  <si>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</si>
  <si>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</si>
  <si>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</si>
  <si>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</si>
  <si>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</si>
  <si>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</si>
  <si>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</si>
  <si>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</si>
  <si>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</si>
  <si>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</si>
  <si>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</si>
  <si>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</si>
  <si>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</si>
  <si>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</si>
  <si>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</si>
  <si>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</si>
  <si>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</si>
  <si>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</si>
  <si>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</si>
  <si>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</si>
  <si>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</si>
  <si>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</si>
  <si>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</si>
  <si>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</si>
  <si>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</si>
  <si>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</si>
  <si>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</si>
  <si>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</si>
  <si>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</si>
  <si>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</si>
  <si>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</si>
  <si>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</si>
  <si>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</si>
  <si>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</si>
  <si>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</si>
  <si>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</si>
  <si>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</si>
  <si>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</si>
  <si>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</si>
  <si>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</si>
  <si>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</si>
  <si>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</si>
  <si>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</si>
  <si>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</si>
  <si>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</si>
  <si>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</si>
  <si>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</si>
  <si>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</si>
  <si>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</si>
  <si>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</si>
  <si>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</si>
  <si>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</si>
  <si>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</si>
  <si>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</si>
  <si>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</si>
  <si>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</si>
  <si>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</si>
  <si>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</si>
  <si>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</si>
  <si>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</si>
  <si>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</si>
  <si>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</si>
  <si>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</si>
  <si>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</si>
  <si>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</si>
  <si>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</si>
  <si>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</si>
  <si>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</si>
  <si>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</si>
  <si>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</si>
  <si>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</si>
  <si>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</si>
  <si>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</si>
  <si>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</si>
  <si>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</si>
  <si>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</si>
  <si>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</si>
  <si>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</si>
  <si>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</si>
  <si>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</si>
  <si>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</si>
  <si>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</si>
  <si>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</si>
  <si>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</si>
  <si>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</si>
  <si>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</si>
  <si>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</si>
  <si>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</si>
  <si>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</si>
  <si>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</si>
  <si>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</si>
  <si>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</si>
  <si>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</si>
  <si>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</si>
  <si>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</si>
  <si>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</si>
  <si>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</si>
  <si>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</si>
  <si>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</si>
  <si>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</si>
  <si>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</si>
  <si>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</si>
  <si>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</si>
  <si>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</si>
  <si>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</si>
  <si>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</si>
  <si>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</si>
  <si>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</si>
  <si>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</si>
  <si>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</si>
  <si>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</si>
  <si>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</si>
  <si>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</si>
  <si>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</si>
  <si>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</si>
  <si>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</si>
  <si>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</si>
  <si>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</si>
  <si>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</si>
  <si>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</si>
  <si>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</si>
  <si>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</si>
  <si>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</si>
  <si>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</si>
  <si>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</si>
  <si>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</si>
  <si>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</si>
  <si>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Другие вопросы в охране окружающей среды</t>
  </si>
  <si>
    <t>0605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</si>
  <si>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</si>
  <si>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</si>
  <si>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</si>
  <si>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</si>
  <si>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2 07 04000 04 0000 150</t>
  </si>
  <si>
    <t>Прочие безвозмездные поступления в бюджеты городских округов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</si>
  <si>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01.06.2019г.</t>
    </r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</si>
  <si>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</si>
  <si>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</si>
  <si>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</si>
  <si>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</si>
  <si>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2 02 01001 00 0000 150</t>
  </si>
  <si>
    <t>2 02 01003 00 0000 150</t>
  </si>
  <si>
    <t>2 02 02000 00 0000 150</t>
  </si>
  <si>
    <t>2 02 03000 00 0000 150</t>
  </si>
  <si>
    <t>2 19 04000 04 0000 150</t>
  </si>
  <si>
    <t>1102</t>
  </si>
  <si>
    <t>Массовый спорт</t>
  </si>
  <si>
    <t>Текущее исполнение городского бюджета на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</si>
</sst>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1069516.3999999999</c:v>
                </c:pt>
                <c:pt idx="1">
                  <c:v>1076110.3999999999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358225.1</c:v>
                </c:pt>
                <c:pt idx="1">
                  <c:v>356408.5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07008"/>
        <c:axId val="129708800"/>
      </c:barChart>
      <c:catAx>
        <c:axId val="12970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08800"/>
        <c:crossesAt val="0"/>
        <c:auto val="1"/>
        <c:lblAlgn val="ctr"/>
        <c:lblOffset val="100"/>
        <c:noMultiLvlLbl val="0"/>
      </c:catAx>
      <c:valAx>
        <c:axId val="12970880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2970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99213840594729"/>
          <c:y val="3.4869497258925228E-2"/>
          <c:w val="0.20100786159405265"/>
          <c:h val="0.127476640526531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0.88359</cdr:x>
      <cdr:y>0.53698</cdr:y>
    </cdr:from>
    <cdr:to>
      <cdr:x>0.98906</cdr:x>
      <cdr:y>0.63353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491888" y="2803373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33,1 </a:t>
          </a:r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0.45298</cdr:x>
      <cdr:y>0.54914</cdr:y>
    </cdr:from>
    <cdr:to>
      <cdr:x>0.56338</cdr:x>
      <cdr:y>0.63879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40818" y="2866809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33,5 </a:t>
          </a:r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view="pageBreakPreview" topLeftCell="A55" zoomScaleNormal="75" workbookViewId="0">
      <selection activeCell="E103" sqref="E10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197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1069516.4000000001</v>
      </c>
      <c r="E6" s="36">
        <f>SUM(E7+E50)</f>
        <v>358225.10000000003</v>
      </c>
      <c r="F6" s="66">
        <f t="shared" ref="F6:F57" si="0">E6*100/D6</f>
        <v>33.494119398262612</v>
      </c>
    </row>
    <row r="7" spans="1:6" ht="14.25" customHeight="1" x14ac:dyDescent="0.2">
      <c r="B7" s="19" t="s">
        <v>4</v>
      </c>
      <c r="C7" s="43" t="s">
        <v>51</v>
      </c>
      <c r="D7" s="39">
        <f>SUM(D8+D20+D25+D28+D30+D35+D42+D45+D46+D39+D15+D47)</f>
        <v>171905.50000000003</v>
      </c>
      <c r="E7" s="39">
        <f>SUM(E8+E20+E25+E28+E30+E35+E42+E45+E46+E39+E15+E47)</f>
        <v>60969.400000000009</v>
      </c>
      <c r="F7" s="64">
        <f t="shared" si="0"/>
        <v>35.466811707595163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119129.79999999999</v>
      </c>
      <c r="E8" s="40">
        <f>SUM(E9+E10)</f>
        <v>42547.4</v>
      </c>
      <c r="F8" s="64">
        <f t="shared" si="0"/>
        <v>35.71516110998256</v>
      </c>
    </row>
    <row r="9" spans="1:6" ht="14.25" customHeight="1" x14ac:dyDescent="0.2">
      <c r="B9" s="19" t="s">
        <v>6</v>
      </c>
      <c r="C9" s="22" t="s">
        <v>7</v>
      </c>
      <c r="D9" s="48">
        <v>299.89999999999998</v>
      </c>
      <c r="E9" s="48">
        <v>253.4</v>
      </c>
      <c r="F9" s="64">
        <f t="shared" si="0"/>
        <v>84.494831610536849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118829.9</v>
      </c>
      <c r="E10" s="40">
        <f>SUM(E11:E14)</f>
        <v>42294</v>
      </c>
      <c r="F10" s="64">
        <f t="shared" si="0"/>
        <v>35.592052168688184</v>
      </c>
    </row>
    <row r="11" spans="1:6" ht="68.25" customHeight="1" x14ac:dyDescent="0.2">
      <c r="B11" s="33" t="s">
        <v>176</v>
      </c>
      <c r="C11" s="22" t="s">
        <v>172</v>
      </c>
      <c r="D11" s="48">
        <v>117740.1</v>
      </c>
      <c r="E11" s="48">
        <v>41892.400000000001</v>
      </c>
      <c r="F11" s="64">
        <f t="shared" si="0"/>
        <v>35.580401239679595</v>
      </c>
    </row>
    <row r="12" spans="1:6" ht="93" customHeight="1" x14ac:dyDescent="0.2">
      <c r="B12" s="33" t="s">
        <v>177</v>
      </c>
      <c r="C12" s="22" t="s">
        <v>173</v>
      </c>
      <c r="D12" s="48">
        <v>124.2</v>
      </c>
      <c r="E12" s="48">
        <v>11.6</v>
      </c>
      <c r="F12" s="64">
        <f t="shared" si="0"/>
        <v>9.3397745571658621</v>
      </c>
    </row>
    <row r="13" spans="1:6" ht="46.5" customHeight="1" x14ac:dyDescent="0.2">
      <c r="B13" s="33" t="s">
        <v>178</v>
      </c>
      <c r="C13" s="22" t="s">
        <v>174</v>
      </c>
      <c r="D13" s="48">
        <v>271.7</v>
      </c>
      <c r="E13" s="48">
        <v>127.5</v>
      </c>
      <c r="F13" s="64">
        <f t="shared" si="0"/>
        <v>46.926757453073243</v>
      </c>
    </row>
    <row r="14" spans="1:6" ht="84.75" customHeight="1" x14ac:dyDescent="0.2">
      <c r="B14" s="33" t="s">
        <v>179</v>
      </c>
      <c r="C14" s="22" t="s">
        <v>175</v>
      </c>
      <c r="D14" s="48">
        <v>693.9</v>
      </c>
      <c r="E14" s="48">
        <v>262.5</v>
      </c>
      <c r="F14" s="64">
        <f t="shared" si="0"/>
        <v>37.829658452226546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660.59999999999991</v>
      </c>
      <c r="E15" s="40">
        <f>SUM(E16:E19)</f>
        <v>293.59999999999997</v>
      </c>
      <c r="F15" s="64">
        <f t="shared" si="0"/>
        <v>44.444444444444443</v>
      </c>
    </row>
    <row r="16" spans="1:6" ht="54.75" customHeight="1" x14ac:dyDescent="0.2">
      <c r="B16" s="33" t="s">
        <v>96</v>
      </c>
      <c r="C16" s="22" t="s">
        <v>92</v>
      </c>
      <c r="D16" s="48">
        <v>239.3</v>
      </c>
      <c r="E16" s="48">
        <v>132.6</v>
      </c>
      <c r="F16" s="64">
        <f t="shared" si="0"/>
        <v>55.411617216882568</v>
      </c>
    </row>
    <row r="17" spans="2:6" ht="43.5" customHeight="1" x14ac:dyDescent="0.2">
      <c r="B17" s="33" t="s">
        <v>97</v>
      </c>
      <c r="C17" s="22" t="s">
        <v>93</v>
      </c>
      <c r="D17" s="48">
        <v>1.7</v>
      </c>
      <c r="E17" s="48">
        <v>1</v>
      </c>
      <c r="F17" s="64">
        <f t="shared" si="0"/>
        <v>58.82352941176471</v>
      </c>
    </row>
    <row r="18" spans="2:6" ht="69.75" customHeight="1" x14ac:dyDescent="0.2">
      <c r="B18" s="33" t="s">
        <v>98</v>
      </c>
      <c r="C18" s="22" t="s">
        <v>94</v>
      </c>
      <c r="D18" s="48">
        <v>463.8</v>
      </c>
      <c r="E18" s="48">
        <v>184.1</v>
      </c>
      <c r="F18" s="64">
        <f t="shared" si="0"/>
        <v>39.693833548943509</v>
      </c>
    </row>
    <row r="19" spans="2:6" ht="67.5" customHeight="1" x14ac:dyDescent="0.2">
      <c r="B19" s="33" t="s">
        <v>99</v>
      </c>
      <c r="C19" s="22" t="s">
        <v>95</v>
      </c>
      <c r="D19" s="48">
        <v>-44.2</v>
      </c>
      <c r="E19" s="48">
        <v>-24.1</v>
      </c>
      <c r="F19" s="64"/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14530</v>
      </c>
      <c r="E20" s="40">
        <f>SUM(E21+E24+E23+E22)</f>
        <v>6413.3</v>
      </c>
      <c r="F20" s="64">
        <f t="shared" si="0"/>
        <v>44.13833448038541</v>
      </c>
    </row>
    <row r="21" spans="2:6" ht="26.25" customHeight="1" x14ac:dyDescent="0.2">
      <c r="B21" s="19" t="s">
        <v>47</v>
      </c>
      <c r="C21" s="22" t="s">
        <v>191</v>
      </c>
      <c r="D21" s="48">
        <v>13850</v>
      </c>
      <c r="E21" s="48">
        <v>6198.6</v>
      </c>
      <c r="F21" s="64">
        <f t="shared" si="0"/>
        <v>44.755234657039708</v>
      </c>
    </row>
    <row r="22" spans="2:6" ht="44.25" customHeight="1" x14ac:dyDescent="0.2">
      <c r="B22" s="19" t="s">
        <v>47</v>
      </c>
      <c r="C22" s="22" t="s">
        <v>192</v>
      </c>
      <c r="D22" s="48">
        <v>0</v>
      </c>
      <c r="E22" s="48">
        <v>0</v>
      </c>
      <c r="F22" s="64">
        <v>0</v>
      </c>
    </row>
    <row r="23" spans="2:6" ht="26.25" customHeight="1" x14ac:dyDescent="0.2">
      <c r="B23" s="19" t="s">
        <v>102</v>
      </c>
      <c r="C23" s="22" t="s">
        <v>155</v>
      </c>
      <c r="D23" s="48">
        <v>315</v>
      </c>
      <c r="E23" s="48">
        <v>16.5</v>
      </c>
      <c r="F23" s="64">
        <f t="shared" si="0"/>
        <v>5.2380952380952381</v>
      </c>
    </row>
    <row r="24" spans="2:6" ht="38.25" customHeight="1" x14ac:dyDescent="0.2">
      <c r="B24" s="19" t="s">
        <v>102</v>
      </c>
      <c r="C24" s="22" t="s">
        <v>103</v>
      </c>
      <c r="D24" s="48">
        <v>365</v>
      </c>
      <c r="E24" s="48">
        <v>198.2</v>
      </c>
      <c r="F24" s="64">
        <f t="shared" si="0"/>
        <v>54.301369863013697</v>
      </c>
    </row>
    <row r="25" spans="2:6" x14ac:dyDescent="0.2">
      <c r="B25" s="19" t="s">
        <v>10</v>
      </c>
      <c r="C25" s="23" t="s">
        <v>11</v>
      </c>
      <c r="D25" s="40">
        <f>SUM(D26+D27)</f>
        <v>4790</v>
      </c>
      <c r="E25" s="40">
        <f>SUM(E26+E27)</f>
        <v>971.90000000000009</v>
      </c>
      <c r="F25" s="64">
        <f t="shared" si="0"/>
        <v>20.290187891440503</v>
      </c>
    </row>
    <row r="26" spans="2:6" x14ac:dyDescent="0.2">
      <c r="B26" s="19" t="s">
        <v>48</v>
      </c>
      <c r="C26" s="22" t="s">
        <v>12</v>
      </c>
      <c r="D26" s="48">
        <v>2920</v>
      </c>
      <c r="E26" s="48">
        <v>435.3</v>
      </c>
      <c r="F26" s="64">
        <f t="shared" si="0"/>
        <v>14.907534246575343</v>
      </c>
    </row>
    <row r="27" spans="2:6" ht="15.75" customHeight="1" x14ac:dyDescent="0.2">
      <c r="B27" s="19" t="s">
        <v>46</v>
      </c>
      <c r="C27" s="22" t="s">
        <v>36</v>
      </c>
      <c r="D27" s="48">
        <v>1870</v>
      </c>
      <c r="E27" s="48">
        <v>536.6</v>
      </c>
      <c r="F27" s="64">
        <f t="shared" si="0"/>
        <v>28.695187165775401</v>
      </c>
    </row>
    <row r="28" spans="2:6" ht="16.5" customHeight="1" x14ac:dyDescent="0.2">
      <c r="B28" s="19" t="s">
        <v>13</v>
      </c>
      <c r="C28" s="23" t="s">
        <v>14</v>
      </c>
      <c r="D28" s="40">
        <f>SUM(D29:D29)</f>
        <v>6915</v>
      </c>
      <c r="E28" s="40">
        <f>SUM(E29:E29)</f>
        <v>3076.4</v>
      </c>
      <c r="F28" s="64">
        <f t="shared" si="0"/>
        <v>44.488792480115691</v>
      </c>
    </row>
    <row r="29" spans="2:6" ht="27.75" customHeight="1" x14ac:dyDescent="0.2">
      <c r="B29" s="24" t="s">
        <v>66</v>
      </c>
      <c r="C29" s="25" t="s">
        <v>65</v>
      </c>
      <c r="D29" s="48">
        <v>6915</v>
      </c>
      <c r="E29" s="48">
        <v>3076.4</v>
      </c>
      <c r="F29" s="64">
        <f t="shared" si="0"/>
        <v>44.488792480115691</v>
      </c>
    </row>
    <row r="30" spans="2:6" ht="42.75" customHeight="1" x14ac:dyDescent="0.2">
      <c r="B30" s="19" t="s">
        <v>15</v>
      </c>
      <c r="C30" s="23" t="s">
        <v>16</v>
      </c>
      <c r="D30" s="40">
        <f>SUM(D31+D33+D34+D32)</f>
        <v>13075.900000000001</v>
      </c>
      <c r="E30" s="40">
        <f>SUM(E31+E33+E34+E32)</f>
        <v>4562.3999999999996</v>
      </c>
      <c r="F30" s="64">
        <f t="shared" si="0"/>
        <v>34.891670936608563</v>
      </c>
    </row>
    <row r="31" spans="2:6" ht="30" customHeight="1" x14ac:dyDescent="0.2">
      <c r="B31" s="19" t="s">
        <v>60</v>
      </c>
      <c r="C31" s="26" t="s">
        <v>105</v>
      </c>
      <c r="D31" s="48">
        <v>6327</v>
      </c>
      <c r="E31" s="48">
        <v>2445</v>
      </c>
      <c r="F31" s="64">
        <f t="shared" si="0"/>
        <v>38.643907064959699</v>
      </c>
    </row>
    <row r="32" spans="2:6" ht="28.5" customHeight="1" x14ac:dyDescent="0.2">
      <c r="B32" s="19" t="s">
        <v>60</v>
      </c>
      <c r="C32" s="26" t="s">
        <v>104</v>
      </c>
      <c r="D32" s="48">
        <v>3899.8</v>
      </c>
      <c r="E32" s="48">
        <v>1341.9</v>
      </c>
      <c r="F32" s="64">
        <f t="shared" si="0"/>
        <v>34.409456895225397</v>
      </c>
    </row>
    <row r="33" spans="1:6" ht="30.75" customHeight="1" x14ac:dyDescent="0.2">
      <c r="B33" s="19" t="s">
        <v>61</v>
      </c>
      <c r="C33" s="26" t="s">
        <v>59</v>
      </c>
      <c r="D33" s="48">
        <v>258</v>
      </c>
      <c r="E33" s="48">
        <v>0</v>
      </c>
      <c r="F33" s="64">
        <f t="shared" si="0"/>
        <v>0</v>
      </c>
    </row>
    <row r="34" spans="1:6" ht="42" customHeight="1" x14ac:dyDescent="0.2">
      <c r="B34" s="19" t="s">
        <v>62</v>
      </c>
      <c r="C34" s="26" t="s">
        <v>106</v>
      </c>
      <c r="D34" s="48">
        <v>2591.1</v>
      </c>
      <c r="E34" s="48">
        <v>775.5</v>
      </c>
      <c r="F34" s="64">
        <f t="shared" si="0"/>
        <v>29.929373625101309</v>
      </c>
    </row>
    <row r="35" spans="1:6" ht="25.5" x14ac:dyDescent="0.2">
      <c r="A35" s="3"/>
      <c r="B35" s="27" t="s">
        <v>41</v>
      </c>
      <c r="C35" s="23" t="s">
        <v>64</v>
      </c>
      <c r="D35" s="40">
        <f>SUM(D36:D38)</f>
        <v>1634.9999999999998</v>
      </c>
      <c r="E35" s="40">
        <f>SUM(E36:E38)</f>
        <v>450.4</v>
      </c>
      <c r="F35" s="64">
        <f t="shared" si="0"/>
        <v>27.547400611620798</v>
      </c>
    </row>
    <row r="36" spans="1:6" ht="25.5" x14ac:dyDescent="0.2">
      <c r="A36" s="3"/>
      <c r="B36" s="27" t="s">
        <v>80</v>
      </c>
      <c r="C36" s="25" t="s">
        <v>81</v>
      </c>
      <c r="D36" s="48">
        <v>1178.5999999999999</v>
      </c>
      <c r="E36" s="48">
        <v>226.1</v>
      </c>
      <c r="F36" s="64">
        <f t="shared" si="0"/>
        <v>19.183777362973021</v>
      </c>
    </row>
    <row r="37" spans="1:6" ht="21" customHeight="1" x14ac:dyDescent="0.2">
      <c r="A37" s="3"/>
      <c r="B37" s="27" t="s">
        <v>82</v>
      </c>
      <c r="C37" s="25" t="s">
        <v>83</v>
      </c>
      <c r="D37" s="48">
        <v>0.1</v>
      </c>
      <c r="E37" s="48">
        <v>0</v>
      </c>
      <c r="F37" s="64">
        <f t="shared" si="0"/>
        <v>0</v>
      </c>
    </row>
    <row r="38" spans="1:6" ht="19.5" customHeight="1" x14ac:dyDescent="0.2">
      <c r="B38" s="19" t="s">
        <v>84</v>
      </c>
      <c r="C38" s="25" t="s">
        <v>85</v>
      </c>
      <c r="D38" s="44">
        <v>456.3</v>
      </c>
      <c r="E38" s="48">
        <v>224.3</v>
      </c>
      <c r="F38" s="64">
        <f t="shared" si="0"/>
        <v>49.156256848564539</v>
      </c>
    </row>
    <row r="39" spans="1:6" ht="29.25" customHeight="1" x14ac:dyDescent="0.2">
      <c r="B39" s="19" t="s">
        <v>63</v>
      </c>
      <c r="C39" s="21" t="s">
        <v>88</v>
      </c>
      <c r="D39" s="40">
        <f>SUM(D40:D41)</f>
        <v>544.69999999999993</v>
      </c>
      <c r="E39" s="40">
        <f>SUM(E40:E41)</f>
        <v>87.6</v>
      </c>
      <c r="F39" s="64">
        <f t="shared" si="0"/>
        <v>16.082247108500095</v>
      </c>
    </row>
    <row r="40" spans="1:6" ht="28.5" customHeight="1" x14ac:dyDescent="0.2">
      <c r="B40" s="19" t="s">
        <v>86</v>
      </c>
      <c r="C40" s="22" t="s">
        <v>87</v>
      </c>
      <c r="D40" s="44">
        <v>10.9</v>
      </c>
      <c r="E40" s="48">
        <v>8.5</v>
      </c>
      <c r="F40" s="64">
        <f t="shared" si="0"/>
        <v>77.981651376146786</v>
      </c>
    </row>
    <row r="41" spans="1:6" ht="28.5" customHeight="1" x14ac:dyDescent="0.2">
      <c r="B41" s="19" t="s">
        <v>194</v>
      </c>
      <c r="C41" s="22" t="s">
        <v>193</v>
      </c>
      <c r="D41" s="44">
        <v>533.79999999999995</v>
      </c>
      <c r="E41" s="48">
        <v>79.099999999999994</v>
      </c>
      <c r="F41" s="64">
        <f t="shared" si="0"/>
        <v>14.818284001498688</v>
      </c>
    </row>
    <row r="42" spans="1:6" ht="28.5" customHeight="1" x14ac:dyDescent="0.2">
      <c r="B42" s="19" t="s">
        <v>49</v>
      </c>
      <c r="C42" s="21" t="s">
        <v>78</v>
      </c>
      <c r="D42" s="39">
        <f>SUM(D43:D44)</f>
        <v>9281.6</v>
      </c>
      <c r="E42" s="39">
        <f>SUM(E43:E44)</f>
        <v>2072.3000000000002</v>
      </c>
      <c r="F42" s="64">
        <f t="shared" si="0"/>
        <v>22.326969488019309</v>
      </c>
    </row>
    <row r="43" spans="1:6" ht="15.75" customHeight="1" x14ac:dyDescent="0.2">
      <c r="B43" s="19" t="s">
        <v>69</v>
      </c>
      <c r="C43" s="25" t="s">
        <v>67</v>
      </c>
      <c r="D43" s="44">
        <v>7911.6</v>
      </c>
      <c r="E43" s="48">
        <v>1584.2</v>
      </c>
      <c r="F43" s="64">
        <f t="shared" si="0"/>
        <v>20.023762576469991</v>
      </c>
    </row>
    <row r="44" spans="1:6" ht="17.25" customHeight="1" x14ac:dyDescent="0.2">
      <c r="B44" s="19" t="s">
        <v>70</v>
      </c>
      <c r="C44" s="25" t="s">
        <v>68</v>
      </c>
      <c r="D44" s="44">
        <v>1370</v>
      </c>
      <c r="E44" s="48">
        <v>488.1</v>
      </c>
      <c r="F44" s="64">
        <f t="shared" si="0"/>
        <v>35.627737226277375</v>
      </c>
    </row>
    <row r="45" spans="1:6" ht="15" customHeight="1" x14ac:dyDescent="0.2">
      <c r="B45" s="19" t="s">
        <v>44</v>
      </c>
      <c r="C45" s="23" t="s">
        <v>45</v>
      </c>
      <c r="D45" s="39">
        <v>23.2</v>
      </c>
      <c r="E45" s="40">
        <v>3.6</v>
      </c>
      <c r="F45" s="64">
        <f t="shared" si="0"/>
        <v>15.517241379310345</v>
      </c>
    </row>
    <row r="46" spans="1:6" ht="15" customHeight="1" x14ac:dyDescent="0.2">
      <c r="A46" s="3"/>
      <c r="B46" s="19" t="s">
        <v>42</v>
      </c>
      <c r="C46" s="23" t="s">
        <v>43</v>
      </c>
      <c r="D46" s="39">
        <v>1319.7</v>
      </c>
      <c r="E46" s="40">
        <v>490.5</v>
      </c>
      <c r="F46" s="64">
        <f t="shared" si="0"/>
        <v>37.16753807683564</v>
      </c>
    </row>
    <row r="47" spans="1:6" ht="15" customHeight="1" x14ac:dyDescent="0.2">
      <c r="A47" s="3"/>
      <c r="B47" s="19" t="s">
        <v>150</v>
      </c>
      <c r="C47" s="23" t="s">
        <v>147</v>
      </c>
      <c r="D47" s="39">
        <f>SUM(D48:D49)</f>
        <v>0</v>
      </c>
      <c r="E47" s="39">
        <f>SUM(E48:E49)</f>
        <v>0</v>
      </c>
      <c r="F47" s="64"/>
    </row>
    <row r="48" spans="1:6" ht="15" customHeight="1" x14ac:dyDescent="0.2">
      <c r="A48" s="3"/>
      <c r="B48" s="19" t="s">
        <v>151</v>
      </c>
      <c r="C48" s="25" t="s">
        <v>148</v>
      </c>
      <c r="D48" s="44">
        <v>0</v>
      </c>
      <c r="E48" s="48">
        <v>0</v>
      </c>
      <c r="F48" s="64"/>
    </row>
    <row r="49" spans="1:7" ht="15" customHeight="1" x14ac:dyDescent="0.2">
      <c r="A49" s="3"/>
      <c r="B49" s="19" t="s">
        <v>152</v>
      </c>
      <c r="C49" s="25" t="s">
        <v>149</v>
      </c>
      <c r="D49" s="44">
        <v>0</v>
      </c>
      <c r="E49" s="48">
        <v>0</v>
      </c>
      <c r="F49" s="64"/>
    </row>
    <row r="50" spans="1:7" ht="18.75" customHeight="1" x14ac:dyDescent="0.25">
      <c r="B50" s="19"/>
      <c r="C50" s="28" t="s">
        <v>38</v>
      </c>
      <c r="D50" s="39">
        <f>SUM(D51+D57+D60+D61+D62)</f>
        <v>897610.9</v>
      </c>
      <c r="E50" s="39">
        <f>SUM(E51+E57+E60+E61+E62)</f>
        <v>297255.7</v>
      </c>
      <c r="F50" s="64">
        <f t="shared" si="0"/>
        <v>33.116320222938469</v>
      </c>
    </row>
    <row r="51" spans="1:7" ht="33" customHeight="1" x14ac:dyDescent="0.2">
      <c r="B51" s="19" t="s">
        <v>17</v>
      </c>
      <c r="C51" s="29" t="s">
        <v>58</v>
      </c>
      <c r="D51" s="39">
        <f>SUM(D52+D55+D56)</f>
        <v>871314.9</v>
      </c>
      <c r="E51" s="39">
        <f>SUM(E52+E55+E56)</f>
        <v>298156.2</v>
      </c>
      <c r="F51" s="64">
        <f t="shared" si="0"/>
        <v>34.219109532041742</v>
      </c>
    </row>
    <row r="52" spans="1:7" ht="27.75" customHeight="1" x14ac:dyDescent="0.2">
      <c r="B52" s="19" t="s">
        <v>201</v>
      </c>
      <c r="C52" s="22" t="s">
        <v>18</v>
      </c>
      <c r="D52" s="44">
        <f>D53+D54</f>
        <v>191845.7</v>
      </c>
      <c r="E52" s="44">
        <f>E53+E54</f>
        <v>107553.2</v>
      </c>
      <c r="F52" s="64">
        <f t="shared" si="0"/>
        <v>56.062345937386134</v>
      </c>
      <c r="G52" s="3"/>
    </row>
    <row r="53" spans="1:7" ht="16.5" customHeight="1" x14ac:dyDescent="0.2">
      <c r="B53" s="19" t="s">
        <v>202</v>
      </c>
      <c r="C53" s="22" t="s">
        <v>50</v>
      </c>
      <c r="D53" s="44">
        <v>150779.5</v>
      </c>
      <c r="E53" s="48">
        <v>107553.2</v>
      </c>
      <c r="F53" s="64">
        <f t="shared" si="0"/>
        <v>71.331447577422665</v>
      </c>
      <c r="G53" s="3"/>
    </row>
    <row r="54" spans="1:7" ht="27.75" customHeight="1" x14ac:dyDescent="0.2">
      <c r="B54" s="19" t="s">
        <v>203</v>
      </c>
      <c r="C54" s="22" t="s">
        <v>56</v>
      </c>
      <c r="D54" s="44">
        <v>41066.199999999997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204</v>
      </c>
      <c r="C55" s="26" t="s">
        <v>52</v>
      </c>
      <c r="D55" s="47">
        <v>344333.7</v>
      </c>
      <c r="E55" s="48">
        <v>53114</v>
      </c>
      <c r="F55" s="64">
        <f t="shared" si="0"/>
        <v>15.425152983864198</v>
      </c>
      <c r="G55" s="3"/>
    </row>
    <row r="56" spans="1:7" ht="24.75" customHeight="1" x14ac:dyDescent="0.2">
      <c r="B56" s="19" t="s">
        <v>205</v>
      </c>
      <c r="C56" s="26" t="s">
        <v>53</v>
      </c>
      <c r="D56" s="47">
        <v>335135.5</v>
      </c>
      <c r="E56" s="48">
        <v>137489</v>
      </c>
      <c r="F56" s="64">
        <f t="shared" si="0"/>
        <v>41.024898884182669</v>
      </c>
      <c r="G56" s="3"/>
    </row>
    <row r="57" spans="1:7" ht="24.75" customHeight="1" x14ac:dyDescent="0.2">
      <c r="B57" s="19" t="s">
        <v>195</v>
      </c>
      <c r="C57" s="26" t="s">
        <v>196</v>
      </c>
      <c r="D57" s="47">
        <v>27200</v>
      </c>
      <c r="E57" s="48">
        <v>0</v>
      </c>
      <c r="F57" s="64">
        <f t="shared" si="0"/>
        <v>0</v>
      </c>
      <c r="G57" s="3"/>
    </row>
    <row r="58" spans="1:7" ht="24.75" hidden="1" customHeight="1" x14ac:dyDescent="0.2">
      <c r="B58" s="19" t="s">
        <v>187</v>
      </c>
      <c r="C58" s="26" t="s">
        <v>188</v>
      </c>
      <c r="D58" s="47">
        <v>0</v>
      </c>
      <c r="E58" s="48">
        <v>0</v>
      </c>
      <c r="F58" s="64"/>
      <c r="G58" s="3"/>
    </row>
    <row r="59" spans="1:7" ht="22.5" hidden="1" customHeight="1" x14ac:dyDescent="0.2">
      <c r="B59" s="19" t="s">
        <v>185</v>
      </c>
      <c r="C59" s="26" t="s">
        <v>186</v>
      </c>
      <c r="D59" s="47">
        <v>0</v>
      </c>
      <c r="E59" s="48">
        <v>0</v>
      </c>
      <c r="F59" s="68"/>
      <c r="G59" s="3"/>
    </row>
    <row r="60" spans="1:7" ht="28.5" customHeight="1" x14ac:dyDescent="0.2">
      <c r="B60" s="19" t="s">
        <v>200</v>
      </c>
      <c r="C60" s="26" t="s">
        <v>188</v>
      </c>
      <c r="D60" s="47">
        <v>0</v>
      </c>
      <c r="E60" s="48">
        <v>3.5</v>
      </c>
      <c r="F60" s="68"/>
      <c r="G60" s="3"/>
    </row>
    <row r="61" spans="1:7" ht="28.5" customHeight="1" x14ac:dyDescent="0.2">
      <c r="B61" s="19" t="s">
        <v>199</v>
      </c>
      <c r="C61" s="26" t="s">
        <v>198</v>
      </c>
      <c r="D61" s="47">
        <v>0</v>
      </c>
      <c r="E61" s="48">
        <v>3600.7</v>
      </c>
      <c r="F61" s="68"/>
      <c r="G61" s="3"/>
    </row>
    <row r="62" spans="1:7" ht="20.25" customHeight="1" thickBot="1" x14ac:dyDescent="0.25">
      <c r="B62" s="19" t="s">
        <v>206</v>
      </c>
      <c r="C62" s="26" t="s">
        <v>77</v>
      </c>
      <c r="D62" s="48">
        <v>-904</v>
      </c>
      <c r="E62" s="48">
        <v>-4504.7</v>
      </c>
      <c r="F62" s="64">
        <f t="shared" ref="F62" si="1">E62*100/D62</f>
        <v>498.30752212389382</v>
      </c>
      <c r="G62" s="3"/>
    </row>
    <row r="63" spans="1:7" ht="18" customHeight="1" thickBot="1" x14ac:dyDescent="0.25">
      <c r="B63" s="18"/>
      <c r="C63" s="31" t="s">
        <v>39</v>
      </c>
      <c r="D63" s="60">
        <f>SUM(D6)</f>
        <v>1069516.4000000001</v>
      </c>
      <c r="E63" s="60">
        <f>SUM(E6)</f>
        <v>358225.10000000003</v>
      </c>
      <c r="F63" s="67">
        <f t="shared" ref="F63:F76" si="2">E63*100/D63</f>
        <v>33.494119398262612</v>
      </c>
    </row>
    <row r="64" spans="1:7" ht="17.25" customHeight="1" x14ac:dyDescent="0.2">
      <c r="B64" s="34"/>
      <c r="C64" s="35" t="s">
        <v>19</v>
      </c>
      <c r="D64" s="36">
        <f>SUM(D65+D73+D76+D80+D87+D93+D96+D98+D104+D107+D109+D85)</f>
        <v>1076110.3999999999</v>
      </c>
      <c r="E64" s="36">
        <f>SUM(E65+E73+E76+E80+E87+E93+E96+E98+E104+E107+E109+E85)</f>
        <v>356408.49999999994</v>
      </c>
      <c r="F64" s="66">
        <f t="shared" si="2"/>
        <v>33.120068349864468</v>
      </c>
    </row>
    <row r="65" spans="2:6" ht="16.5" customHeight="1" x14ac:dyDescent="0.2">
      <c r="B65" s="37" t="s">
        <v>20</v>
      </c>
      <c r="C65" s="38" t="s">
        <v>180</v>
      </c>
      <c r="D65" s="39">
        <f>SUM(D66:D72)</f>
        <v>80814.200000000012</v>
      </c>
      <c r="E65" s="40">
        <f>SUM(E66:E72)</f>
        <v>27851.100000000002</v>
      </c>
      <c r="F65" s="64">
        <f t="shared" si="2"/>
        <v>34.463126529743533</v>
      </c>
    </row>
    <row r="66" spans="2:6" ht="30.75" customHeight="1" x14ac:dyDescent="0.2">
      <c r="B66" s="41" t="s">
        <v>119</v>
      </c>
      <c r="C66" s="42" t="s">
        <v>157</v>
      </c>
      <c r="D66" s="44">
        <v>1825.6</v>
      </c>
      <c r="E66" s="48">
        <v>583.79999999999995</v>
      </c>
      <c r="F66" s="64">
        <f t="shared" si="2"/>
        <v>31.978527607361961</v>
      </c>
    </row>
    <row r="67" spans="2:6" ht="45" customHeight="1" x14ac:dyDescent="0.2">
      <c r="B67" s="41" t="s">
        <v>120</v>
      </c>
      <c r="C67" s="42" t="s">
        <v>158</v>
      </c>
      <c r="D67" s="44">
        <v>4878</v>
      </c>
      <c r="E67" s="48">
        <v>1353.4</v>
      </c>
      <c r="F67" s="64">
        <f t="shared" si="2"/>
        <v>27.744977449774499</v>
      </c>
    </row>
    <row r="68" spans="2:6" ht="45.75" customHeight="1" x14ac:dyDescent="0.2">
      <c r="B68" s="41" t="s">
        <v>121</v>
      </c>
      <c r="C68" s="42" t="s">
        <v>159</v>
      </c>
      <c r="D68" s="44">
        <v>33070.300000000003</v>
      </c>
      <c r="E68" s="48">
        <v>12065.3</v>
      </c>
      <c r="F68" s="64">
        <f t="shared" si="2"/>
        <v>36.483793615419273</v>
      </c>
    </row>
    <row r="69" spans="2:6" ht="17.25" customHeight="1" x14ac:dyDescent="0.2">
      <c r="B69" s="41" t="s">
        <v>183</v>
      </c>
      <c r="C69" s="42" t="s">
        <v>184</v>
      </c>
      <c r="D69" s="44">
        <v>12.9</v>
      </c>
      <c r="E69" s="48">
        <v>0</v>
      </c>
      <c r="F69" s="64">
        <f t="shared" si="2"/>
        <v>0</v>
      </c>
    </row>
    <row r="70" spans="2:6" ht="41.25" customHeight="1" x14ac:dyDescent="0.2">
      <c r="B70" s="41" t="s">
        <v>122</v>
      </c>
      <c r="C70" s="42" t="s">
        <v>160</v>
      </c>
      <c r="D70" s="44">
        <v>11444</v>
      </c>
      <c r="E70" s="48">
        <v>3922.4</v>
      </c>
      <c r="F70" s="64">
        <f t="shared" si="2"/>
        <v>34.274729115693816</v>
      </c>
    </row>
    <row r="71" spans="2:6" ht="16.5" customHeight="1" x14ac:dyDescent="0.2">
      <c r="B71" s="41" t="s">
        <v>123</v>
      </c>
      <c r="C71" s="42" t="s">
        <v>124</v>
      </c>
      <c r="D71" s="44">
        <v>200</v>
      </c>
      <c r="E71" s="48">
        <v>0</v>
      </c>
      <c r="F71" s="64"/>
    </row>
    <row r="72" spans="2:6" ht="16.5" customHeight="1" x14ac:dyDescent="0.2">
      <c r="B72" s="41" t="s">
        <v>125</v>
      </c>
      <c r="C72" s="42" t="s">
        <v>126</v>
      </c>
      <c r="D72" s="44">
        <v>29383.4</v>
      </c>
      <c r="E72" s="48">
        <v>9926.2000000000007</v>
      </c>
      <c r="F72" s="64">
        <f t="shared" si="2"/>
        <v>33.781659031970435</v>
      </c>
    </row>
    <row r="73" spans="2:6" ht="32.25" customHeight="1" x14ac:dyDescent="0.2">
      <c r="B73" s="37" t="s">
        <v>21</v>
      </c>
      <c r="C73" s="43" t="s">
        <v>181</v>
      </c>
      <c r="D73" s="39">
        <f>SUM(D74:D75)</f>
        <v>330</v>
      </c>
      <c r="E73" s="39">
        <f>SUM(E74:E75)</f>
        <v>0</v>
      </c>
      <c r="F73" s="64">
        <v>0</v>
      </c>
    </row>
    <row r="74" spans="2:6" ht="33.75" customHeight="1" x14ac:dyDescent="0.2">
      <c r="B74" s="54" t="s">
        <v>143</v>
      </c>
      <c r="C74" s="55" t="s">
        <v>144</v>
      </c>
      <c r="D74" s="44">
        <v>300</v>
      </c>
      <c r="E74" s="48">
        <v>0</v>
      </c>
      <c r="F74" s="64">
        <f>E74*100/D74</f>
        <v>0</v>
      </c>
    </row>
    <row r="75" spans="2:6" ht="33.75" customHeight="1" x14ac:dyDescent="0.2">
      <c r="B75" s="54" t="s">
        <v>153</v>
      </c>
      <c r="C75" s="61" t="s">
        <v>154</v>
      </c>
      <c r="D75" s="44">
        <v>30</v>
      </c>
      <c r="E75" s="48">
        <v>0</v>
      </c>
      <c r="F75" s="64">
        <f>E75*100/D75</f>
        <v>0</v>
      </c>
    </row>
    <row r="76" spans="2:6" ht="15" customHeight="1" x14ac:dyDescent="0.2">
      <c r="B76" s="37" t="s">
        <v>22</v>
      </c>
      <c r="C76" s="43" t="s">
        <v>145</v>
      </c>
      <c r="D76" s="39">
        <f>SUM(D77:D79)</f>
        <v>225313.09999999998</v>
      </c>
      <c r="E76" s="39">
        <f>SUM(E77:E79)</f>
        <v>40366.400000000001</v>
      </c>
      <c r="F76" s="64">
        <f t="shared" si="2"/>
        <v>17.91569154212516</v>
      </c>
    </row>
    <row r="77" spans="2:6" ht="16.5" customHeight="1" x14ac:dyDescent="0.2">
      <c r="B77" s="54" t="s">
        <v>23</v>
      </c>
      <c r="C77" s="55" t="s">
        <v>24</v>
      </c>
      <c r="D77" s="44">
        <v>21222.799999999999</v>
      </c>
      <c r="E77" s="48">
        <v>6746.1</v>
      </c>
      <c r="F77" s="64">
        <f>E77*100/D77</f>
        <v>31.787040352828093</v>
      </c>
    </row>
    <row r="78" spans="2:6" ht="16.5" customHeight="1" x14ac:dyDescent="0.2">
      <c r="B78" s="54" t="s">
        <v>89</v>
      </c>
      <c r="C78" s="55" t="s">
        <v>161</v>
      </c>
      <c r="D78" s="44">
        <v>163659.6</v>
      </c>
      <c r="E78" s="48">
        <v>33525.300000000003</v>
      </c>
      <c r="F78" s="64">
        <f>E78*100/D78</f>
        <v>20.484774495354994</v>
      </c>
    </row>
    <row r="79" spans="2:6" ht="17.25" customHeight="1" x14ac:dyDescent="0.2">
      <c r="B79" s="54" t="s">
        <v>57</v>
      </c>
      <c r="C79" s="55" t="s">
        <v>162</v>
      </c>
      <c r="D79" s="44">
        <v>40430.699999999997</v>
      </c>
      <c r="E79" s="48">
        <v>95</v>
      </c>
      <c r="F79" s="64">
        <f>E79*100/D79</f>
        <v>0.23496996094551914</v>
      </c>
    </row>
    <row r="80" spans="2:6" ht="16.5" customHeight="1" x14ac:dyDescent="0.2">
      <c r="B80" s="37" t="s">
        <v>25</v>
      </c>
      <c r="C80" s="43" t="s">
        <v>26</v>
      </c>
      <c r="D80" s="45">
        <f>SUM(D81:D84)</f>
        <v>162385.60000000001</v>
      </c>
      <c r="E80" s="45">
        <f>SUM(E81:E84)</f>
        <v>28673.599999999999</v>
      </c>
      <c r="F80" s="64">
        <f>E80*100/D80</f>
        <v>17.657723344927135</v>
      </c>
    </row>
    <row r="81" spans="2:6" ht="18" customHeight="1" x14ac:dyDescent="0.2">
      <c r="B81" s="54" t="s">
        <v>27</v>
      </c>
      <c r="C81" s="55" t="s">
        <v>28</v>
      </c>
      <c r="D81" s="44">
        <v>17257.8</v>
      </c>
      <c r="E81" s="48">
        <v>636.6</v>
      </c>
      <c r="F81" s="64">
        <f t="shared" ref="F81:F95" si="3">E81*100/D81</f>
        <v>3.6887668184820779</v>
      </c>
    </row>
    <row r="82" spans="2:6" ht="15" customHeight="1" x14ac:dyDescent="0.2">
      <c r="B82" s="54" t="s">
        <v>29</v>
      </c>
      <c r="C82" s="55" t="s">
        <v>30</v>
      </c>
      <c r="D82" s="47">
        <v>74554.3</v>
      </c>
      <c r="E82" s="48">
        <v>23982.2</v>
      </c>
      <c r="F82" s="64">
        <f t="shared" si="3"/>
        <v>32.167426962629918</v>
      </c>
    </row>
    <row r="83" spans="2:6" ht="15" customHeight="1" x14ac:dyDescent="0.2">
      <c r="B83" s="54" t="s">
        <v>54</v>
      </c>
      <c r="C83" s="55" t="s">
        <v>55</v>
      </c>
      <c r="D83" s="47">
        <v>55335.5</v>
      </c>
      <c r="E83" s="48">
        <v>4054.8</v>
      </c>
      <c r="F83" s="64">
        <f t="shared" si="3"/>
        <v>7.3276648805920246</v>
      </c>
    </row>
    <row r="84" spans="2:6" ht="27.75" customHeight="1" x14ac:dyDescent="0.2">
      <c r="B84" s="54" t="s">
        <v>90</v>
      </c>
      <c r="C84" s="55" t="s">
        <v>163</v>
      </c>
      <c r="D84" s="47">
        <v>15238</v>
      </c>
      <c r="E84" s="48">
        <v>0</v>
      </c>
      <c r="F84" s="64">
        <v>0</v>
      </c>
    </row>
    <row r="85" spans="2:6" ht="27.75" customHeight="1" x14ac:dyDescent="0.2">
      <c r="B85" s="54" t="s">
        <v>170</v>
      </c>
      <c r="C85" s="43" t="s">
        <v>171</v>
      </c>
      <c r="D85" s="46">
        <f>SUM(D86)</f>
        <v>9293.2999999999993</v>
      </c>
      <c r="E85" s="46">
        <f>SUM(E86)</f>
        <v>0</v>
      </c>
      <c r="F85" s="64">
        <f t="shared" si="3"/>
        <v>0</v>
      </c>
    </row>
    <row r="86" spans="2:6" ht="20.25" customHeight="1" x14ac:dyDescent="0.2">
      <c r="B86" s="54" t="s">
        <v>190</v>
      </c>
      <c r="C86" s="55" t="s">
        <v>189</v>
      </c>
      <c r="D86" s="47">
        <v>9293.2999999999993</v>
      </c>
      <c r="E86" s="48">
        <v>0</v>
      </c>
      <c r="F86" s="64">
        <f t="shared" si="3"/>
        <v>0</v>
      </c>
    </row>
    <row r="87" spans="2:6" ht="18.75" customHeight="1" x14ac:dyDescent="0.2">
      <c r="B87" s="37" t="s">
        <v>31</v>
      </c>
      <c r="C87" s="43" t="s">
        <v>32</v>
      </c>
      <c r="D87" s="46">
        <f>SUM(D88:D92)</f>
        <v>437287</v>
      </c>
      <c r="E87" s="46">
        <f>SUM(E88:E92)</f>
        <v>187323</v>
      </c>
      <c r="F87" s="64">
        <f t="shared" si="3"/>
        <v>42.837541477336394</v>
      </c>
    </row>
    <row r="88" spans="2:6" ht="18.75" customHeight="1" x14ac:dyDescent="0.2">
      <c r="B88" s="54" t="s">
        <v>111</v>
      </c>
      <c r="C88" s="55" t="s">
        <v>112</v>
      </c>
      <c r="D88" s="47">
        <v>149623.1</v>
      </c>
      <c r="E88" s="48">
        <v>71185.100000000006</v>
      </c>
      <c r="F88" s="64">
        <f t="shared" si="3"/>
        <v>47.576276657815541</v>
      </c>
    </row>
    <row r="89" spans="2:6" ht="18.75" customHeight="1" x14ac:dyDescent="0.2">
      <c r="B89" s="54" t="s">
        <v>113</v>
      </c>
      <c r="C89" s="55" t="s">
        <v>114</v>
      </c>
      <c r="D89" s="47">
        <v>195051.8</v>
      </c>
      <c r="E89" s="48">
        <v>74867</v>
      </c>
      <c r="F89" s="64">
        <f t="shared" si="3"/>
        <v>38.383137197400899</v>
      </c>
    </row>
    <row r="90" spans="2:6" ht="18.75" customHeight="1" x14ac:dyDescent="0.2">
      <c r="B90" s="54" t="s">
        <v>156</v>
      </c>
      <c r="C90" s="55" t="s">
        <v>164</v>
      </c>
      <c r="D90" s="47">
        <v>62639.1</v>
      </c>
      <c r="E90" s="48">
        <v>30497</v>
      </c>
      <c r="F90" s="64">
        <f t="shared" si="3"/>
        <v>48.686842563191362</v>
      </c>
    </row>
    <row r="91" spans="2:6" ht="21" customHeight="1" x14ac:dyDescent="0.2">
      <c r="B91" s="54" t="s">
        <v>115</v>
      </c>
      <c r="C91" s="55" t="s">
        <v>116</v>
      </c>
      <c r="D91" s="47">
        <v>8746.9</v>
      </c>
      <c r="E91" s="48">
        <v>2508</v>
      </c>
      <c r="F91" s="64">
        <f t="shared" si="3"/>
        <v>28.673015582663574</v>
      </c>
    </row>
    <row r="92" spans="2:6" ht="17.25" customHeight="1" x14ac:dyDescent="0.2">
      <c r="B92" s="54" t="s">
        <v>117</v>
      </c>
      <c r="C92" s="55" t="s">
        <v>118</v>
      </c>
      <c r="D92" s="47">
        <v>21226.1</v>
      </c>
      <c r="E92" s="48">
        <v>8265.9</v>
      </c>
      <c r="F92" s="64">
        <f t="shared" si="3"/>
        <v>38.942151407936457</v>
      </c>
    </row>
    <row r="93" spans="2:6" ht="21" customHeight="1" x14ac:dyDescent="0.2">
      <c r="B93" s="37" t="s">
        <v>33</v>
      </c>
      <c r="C93" s="43" t="s">
        <v>165</v>
      </c>
      <c r="D93" s="39">
        <f>SUM(D94:D95)</f>
        <v>65656.600000000006</v>
      </c>
      <c r="E93" s="40">
        <f>SUM(E94:E95)</f>
        <v>29826.799999999999</v>
      </c>
      <c r="F93" s="64">
        <f t="shared" si="3"/>
        <v>45.42848700663756</v>
      </c>
    </row>
    <row r="94" spans="2:6" ht="21" customHeight="1" x14ac:dyDescent="0.2">
      <c r="B94" s="54" t="s">
        <v>127</v>
      </c>
      <c r="C94" s="55" t="s">
        <v>166</v>
      </c>
      <c r="D94" s="44">
        <v>41916.300000000003</v>
      </c>
      <c r="E94" s="48">
        <v>20246.8</v>
      </c>
      <c r="F94" s="64">
        <f t="shared" si="3"/>
        <v>48.302927500757455</v>
      </c>
    </row>
    <row r="95" spans="2:6" ht="23.25" customHeight="1" x14ac:dyDescent="0.2">
      <c r="B95" s="54" t="s">
        <v>128</v>
      </c>
      <c r="C95" s="55" t="s">
        <v>167</v>
      </c>
      <c r="D95" s="44">
        <v>23740.3</v>
      </c>
      <c r="E95" s="48">
        <v>9580</v>
      </c>
      <c r="F95" s="64">
        <f t="shared" si="3"/>
        <v>40.353323252022932</v>
      </c>
    </row>
    <row r="96" spans="2:6" ht="21" customHeight="1" x14ac:dyDescent="0.2">
      <c r="B96" s="37" t="s">
        <v>107</v>
      </c>
      <c r="C96" s="43" t="s">
        <v>108</v>
      </c>
      <c r="D96" s="46">
        <f>SUM(D97)</f>
        <v>42.9</v>
      </c>
      <c r="E96" s="46">
        <f>SUM(E97)</f>
        <v>0</v>
      </c>
      <c r="F96" s="64">
        <f>E96*100/D96</f>
        <v>0</v>
      </c>
    </row>
    <row r="97" spans="2:6" ht="23.25" customHeight="1" x14ac:dyDescent="0.2">
      <c r="B97" s="54" t="s">
        <v>109</v>
      </c>
      <c r="C97" s="55" t="s">
        <v>110</v>
      </c>
      <c r="D97" s="47">
        <v>42.9</v>
      </c>
      <c r="E97" s="48">
        <v>0</v>
      </c>
      <c r="F97" s="64">
        <f t="shared" ref="F97:F111" si="4">E97*100/D97</f>
        <v>0</v>
      </c>
    </row>
    <row r="98" spans="2:6" ht="17.25" customHeight="1" x14ac:dyDescent="0.2">
      <c r="B98" s="37">
        <v>1000</v>
      </c>
      <c r="C98" s="43" t="s">
        <v>34</v>
      </c>
      <c r="D98" s="39">
        <f>SUM(D99:D103)</f>
        <v>57532.9</v>
      </c>
      <c r="E98" s="40">
        <f>SUM(E99:E103)</f>
        <v>24296.800000000003</v>
      </c>
      <c r="F98" s="64">
        <f t="shared" si="4"/>
        <v>42.23114079074756</v>
      </c>
    </row>
    <row r="99" spans="2:6" ht="17.25" customHeight="1" x14ac:dyDescent="0.2">
      <c r="B99" s="54" t="s">
        <v>129</v>
      </c>
      <c r="C99" s="55" t="s">
        <v>130</v>
      </c>
      <c r="D99" s="44">
        <v>696.3</v>
      </c>
      <c r="E99" s="48">
        <v>277.10000000000002</v>
      </c>
      <c r="F99" s="64">
        <f t="shared" si="4"/>
        <v>39.796064914548332</v>
      </c>
    </row>
    <row r="100" spans="2:6" ht="17.25" customHeight="1" x14ac:dyDescent="0.2">
      <c r="B100" s="54" t="s">
        <v>131</v>
      </c>
      <c r="C100" s="55" t="s">
        <v>132</v>
      </c>
      <c r="D100" s="44">
        <v>26538</v>
      </c>
      <c r="E100" s="48">
        <v>9972.4</v>
      </c>
      <c r="F100" s="64">
        <f t="shared" si="4"/>
        <v>37.57781294747155</v>
      </c>
    </row>
    <row r="101" spans="2:6" ht="17.25" customHeight="1" x14ac:dyDescent="0.2">
      <c r="B101" s="54" t="s">
        <v>133</v>
      </c>
      <c r="C101" s="55" t="s">
        <v>134</v>
      </c>
      <c r="D101" s="44">
        <v>13887.1</v>
      </c>
      <c r="E101" s="48">
        <v>8774.4</v>
      </c>
      <c r="F101" s="64">
        <f t="shared" si="4"/>
        <v>63.183818075768158</v>
      </c>
    </row>
    <row r="102" spans="2:6" ht="17.25" customHeight="1" x14ac:dyDescent="0.2">
      <c r="B102" s="54" t="s">
        <v>135</v>
      </c>
      <c r="C102" s="55" t="s">
        <v>136</v>
      </c>
      <c r="D102" s="44">
        <v>7290.4</v>
      </c>
      <c r="E102" s="48">
        <v>1458.5</v>
      </c>
      <c r="F102" s="64">
        <f t="shared" si="4"/>
        <v>20.005761000768135</v>
      </c>
    </row>
    <row r="103" spans="2:6" ht="17.25" customHeight="1" x14ac:dyDescent="0.2">
      <c r="B103" s="54" t="s">
        <v>137</v>
      </c>
      <c r="C103" s="55" t="s">
        <v>138</v>
      </c>
      <c r="D103" s="44">
        <v>9121.1</v>
      </c>
      <c r="E103" s="48">
        <v>3814.4</v>
      </c>
      <c r="F103" s="64">
        <f t="shared" si="4"/>
        <v>41.819517382771814</v>
      </c>
    </row>
    <row r="104" spans="2:6" ht="17.25" customHeight="1" x14ac:dyDescent="0.2">
      <c r="B104" s="37" t="s">
        <v>71</v>
      </c>
      <c r="C104" s="43" t="s">
        <v>72</v>
      </c>
      <c r="D104" s="40">
        <f>SUM(D105+D106)</f>
        <v>29673.899999999998</v>
      </c>
      <c r="E104" s="40">
        <f>SUM(E105+E106)</f>
        <v>14841</v>
      </c>
      <c r="F104" s="64">
        <f t="shared" si="4"/>
        <v>50.013648357647632</v>
      </c>
    </row>
    <row r="105" spans="2:6" ht="17.25" customHeight="1" x14ac:dyDescent="0.2">
      <c r="B105" s="54" t="s">
        <v>139</v>
      </c>
      <c r="C105" s="55" t="s">
        <v>169</v>
      </c>
      <c r="D105" s="44">
        <v>29587.3</v>
      </c>
      <c r="E105" s="48">
        <v>14841</v>
      </c>
      <c r="F105" s="64">
        <f t="shared" si="4"/>
        <v>50.160034879830199</v>
      </c>
    </row>
    <row r="106" spans="2:6" ht="17.25" customHeight="1" x14ac:dyDescent="0.2">
      <c r="B106" s="54" t="s">
        <v>207</v>
      </c>
      <c r="C106" s="55" t="s">
        <v>208</v>
      </c>
      <c r="D106" s="44">
        <v>86.6</v>
      </c>
      <c r="E106" s="48">
        <v>0</v>
      </c>
      <c r="F106" s="64">
        <f t="shared" si="4"/>
        <v>0</v>
      </c>
    </row>
    <row r="107" spans="2:6" ht="17.25" customHeight="1" x14ac:dyDescent="0.2">
      <c r="B107" s="37" t="s">
        <v>73</v>
      </c>
      <c r="C107" s="43" t="s">
        <v>74</v>
      </c>
      <c r="D107" s="40">
        <f>SUM(D108)</f>
        <v>2680.9</v>
      </c>
      <c r="E107" s="40">
        <f>SUM(E108)</f>
        <v>1156.3</v>
      </c>
      <c r="F107" s="64">
        <f t="shared" si="4"/>
        <v>43.131038084225445</v>
      </c>
    </row>
    <row r="108" spans="2:6" ht="20.25" customHeight="1" x14ac:dyDescent="0.2">
      <c r="B108" s="56" t="s">
        <v>140</v>
      </c>
      <c r="C108" s="57" t="s">
        <v>141</v>
      </c>
      <c r="D108" s="58">
        <v>2680.9</v>
      </c>
      <c r="E108" s="59">
        <v>1156.3</v>
      </c>
      <c r="F108" s="64">
        <f t="shared" si="4"/>
        <v>43.131038084225445</v>
      </c>
    </row>
    <row r="109" spans="2:6" ht="31.5" x14ac:dyDescent="0.2">
      <c r="B109" s="49" t="s">
        <v>75</v>
      </c>
      <c r="C109" s="50" t="s">
        <v>76</v>
      </c>
      <c r="D109" s="51">
        <f>SUM(D110)</f>
        <v>5100</v>
      </c>
      <c r="E109" s="51">
        <f>SUM(E110)</f>
        <v>2073.5</v>
      </c>
      <c r="F109" s="65">
        <f t="shared" si="4"/>
        <v>40.656862745098039</v>
      </c>
    </row>
    <row r="110" spans="2:6" ht="26.25" thickBot="1" x14ac:dyDescent="0.25">
      <c r="B110" s="56" t="s">
        <v>142</v>
      </c>
      <c r="C110" s="57" t="s">
        <v>168</v>
      </c>
      <c r="D110" s="58">
        <v>5100</v>
      </c>
      <c r="E110" s="59">
        <v>2073.5</v>
      </c>
      <c r="F110" s="65">
        <f t="shared" si="4"/>
        <v>40.656862745098039</v>
      </c>
    </row>
    <row r="111" spans="2:6" ht="19.5" thickBot="1" x14ac:dyDescent="0.25">
      <c r="B111" s="63"/>
      <c r="C111" s="31" t="s">
        <v>146</v>
      </c>
      <c r="D111" s="60">
        <f>SUM(D65+D73+D76+D80+D87+D93+D98+D104+D107+D109+D96+D85)</f>
        <v>1076110.3999999999</v>
      </c>
      <c r="E111" s="60">
        <f>SUM(E65+E73+E76+E80+E87+E93+E98+E104+E107+E109+E96+E85)</f>
        <v>356408.49999999994</v>
      </c>
      <c r="F111" s="67">
        <f t="shared" si="4"/>
        <v>33.120068349864468</v>
      </c>
    </row>
    <row r="112" spans="2:6" ht="16.5" customHeight="1" x14ac:dyDescent="0.2">
      <c r="B112" s="52"/>
      <c r="C112" s="32" t="s">
        <v>35</v>
      </c>
      <c r="D112" s="53">
        <f>SUM(D63-D111)</f>
        <v>-6593.9999999997672</v>
      </c>
      <c r="E112" s="53">
        <f>SUM(E63-E111)</f>
        <v>1816.6000000000931</v>
      </c>
      <c r="F112" s="36"/>
    </row>
    <row r="113" spans="1:7" ht="23.25" customHeight="1" x14ac:dyDescent="0.2">
      <c r="B113" s="82" t="s">
        <v>182</v>
      </c>
      <c r="C113" s="83"/>
      <c r="D113" s="83"/>
      <c r="E113" s="83"/>
      <c r="F113" s="83"/>
    </row>
    <row r="114" spans="1:7" ht="19.5" customHeight="1" x14ac:dyDescent="0.2">
      <c r="A114" s="69"/>
      <c r="B114" s="69"/>
      <c r="C114" s="69"/>
      <c r="D114" s="69"/>
      <c r="E114" s="69"/>
      <c r="F114" s="69"/>
      <c r="G114" s="69"/>
    </row>
    <row r="115" spans="1:7" ht="42.75" customHeight="1" x14ac:dyDescent="0.2">
      <c r="A115" s="4"/>
      <c r="B115" s="9"/>
      <c r="C115" s="10"/>
      <c r="D115" s="11"/>
      <c r="E115" s="15"/>
      <c r="F115" s="11"/>
    </row>
    <row r="116" spans="1:7" x14ac:dyDescent="0.2">
      <c r="A116" s="4"/>
      <c r="B116" s="9"/>
      <c r="C116" s="10"/>
      <c r="D116" s="11"/>
      <c r="E116" s="15"/>
      <c r="F116" s="11"/>
    </row>
    <row r="117" spans="1:7" x14ac:dyDescent="0.2">
      <c r="A117" s="4"/>
      <c r="B117" s="9"/>
      <c r="C117" s="10"/>
      <c r="D117" s="11"/>
      <c r="E117" s="15"/>
      <c r="F117" s="11"/>
    </row>
    <row r="118" spans="1:7" ht="15" x14ac:dyDescent="0.2">
      <c r="A118" s="4"/>
      <c r="B118" s="17"/>
      <c r="C118" s="17"/>
      <c r="D118" s="17"/>
      <c r="E118" s="17"/>
      <c r="F118" s="17"/>
    </row>
    <row r="119" spans="1:7" ht="15" x14ac:dyDescent="0.2">
      <c r="A119" s="4"/>
      <c r="B119" s="12"/>
      <c r="C119" s="13"/>
      <c r="D119" s="14"/>
      <c r="E119" s="16"/>
      <c r="F119" s="14"/>
      <c r="G119" s="14"/>
    </row>
    <row r="120" spans="1:7" x14ac:dyDescent="0.2">
      <c r="A120" s="4"/>
      <c r="B120" s="6"/>
      <c r="C120" s="6"/>
    </row>
    <row r="121" spans="1:7" x14ac:dyDescent="0.2">
      <c r="A121" s="4"/>
      <c r="C121" s="8"/>
    </row>
    <row r="122" spans="1:7" x14ac:dyDescent="0.2">
      <c r="A122" s="4"/>
    </row>
    <row r="123" spans="1:7" x14ac:dyDescent="0.2">
      <c r="A123" s="4"/>
    </row>
    <row r="125" spans="1:7" ht="18.75" customHeight="1" x14ac:dyDescent="0.2"/>
    <row r="126" spans="1:7" ht="25.5" customHeight="1" x14ac:dyDescent="0.2">
      <c r="A126" s="7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</sheetData>
  <mergeCells count="7">
    <mergeCell ref="A114:G114"/>
    <mergeCell ref="B2:F3"/>
    <mergeCell ref="B4:C5"/>
    <mergeCell ref="F4:F5"/>
    <mergeCell ref="D4:D5"/>
    <mergeCell ref="E4:E5"/>
    <mergeCell ref="B113:F11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Q31" sqref="Q31"/>
    </sheetView>
  </sheetViews>
  <sheetFormatPr defaultRowHeight="12.75" x14ac:dyDescent="0.2"/>
  <sheetData>
    <row r="2" spans="2:15" ht="12.75" customHeight="1" x14ac:dyDescent="0.2">
      <c r="B2" s="84" t="s">
        <v>209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2019-06-11T01:45:14Z</cp:lastPrinted>
  <dcterms:created xsi:type="dcterms:W3CDTF">2005-02-24T04:25:28Z</dcterms:created>
  <dcterms:modified xsi:type="dcterms:W3CDTF">2019-06-26T05:05:00Z</dcterms:modified>
</cp:coreProperties>
</file>