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41" i="1" l="1"/>
  <c r="D41" i="1"/>
  <c r="E104" i="1" l="1"/>
  <c r="E20" i="1"/>
  <c r="D20" i="1"/>
  <c r="D85" i="1" l="1"/>
  <c r="D104" i="1"/>
  <c r="F106" i="1"/>
  <c r="E49" i="1" l="1"/>
  <c r="F48" i="1" l="1"/>
  <c r="F59" i="1" l="1"/>
  <c r="F69" i="1" l="1"/>
  <c r="F29" i="1"/>
  <c r="F24" i="1"/>
  <c r="F12" i="1"/>
  <c r="F9" i="1"/>
  <c r="F35" i="1" l="1"/>
  <c r="F14" i="1"/>
  <c r="D49" i="1" l="1"/>
  <c r="F86" i="1" l="1"/>
  <c r="F11" i="1" l="1"/>
  <c r="E10" i="1"/>
  <c r="D10" i="1"/>
  <c r="E85" i="1" l="1"/>
  <c r="F85" i="1" l="1"/>
  <c r="F39" i="1"/>
  <c r="F90" i="1" l="1"/>
  <c r="D107" i="1"/>
  <c r="F58" i="1"/>
  <c r="F57" i="1"/>
  <c r="F56" i="1"/>
  <c r="F55" i="1"/>
  <c r="F47" i="1"/>
  <c r="F46" i="1"/>
  <c r="F36" i="1"/>
  <c r="F34" i="1"/>
  <c r="F33" i="1"/>
  <c r="F30" i="1"/>
  <c r="F27" i="1"/>
  <c r="F26" i="1"/>
  <c r="F21" i="1"/>
  <c r="F18" i="1"/>
  <c r="F16" i="1"/>
  <c r="F10" i="1"/>
  <c r="E73" i="1" l="1"/>
  <c r="E15" i="1"/>
  <c r="E96" i="1" l="1"/>
  <c r="E80" i="1"/>
  <c r="E65" i="1"/>
  <c r="E76" i="1"/>
  <c r="E87" i="1"/>
  <c r="E93" i="1"/>
  <c r="E98" i="1"/>
  <c r="E109" i="1"/>
  <c r="D76" i="1"/>
  <c r="D87" i="1"/>
  <c r="E54" i="1"/>
  <c r="E53" i="1" s="1"/>
  <c r="E52" i="1" s="1"/>
  <c r="E8" i="1"/>
  <c r="E25" i="1"/>
  <c r="E28" i="1"/>
  <c r="E32" i="1"/>
  <c r="E37" i="1"/>
  <c r="E44" i="1"/>
  <c r="F75" i="1"/>
  <c r="F104" i="1"/>
  <c r="D73" i="1"/>
  <c r="D54" i="1"/>
  <c r="D53" i="1" s="1"/>
  <c r="D52" i="1" s="1"/>
  <c r="F20" i="1"/>
  <c r="D8" i="1"/>
  <c r="D25" i="1"/>
  <c r="D28" i="1"/>
  <c r="D32" i="1"/>
  <c r="D37" i="1"/>
  <c r="D44" i="1"/>
  <c r="D15" i="1"/>
  <c r="F15" i="1" s="1"/>
  <c r="E107" i="1"/>
  <c r="F107" i="1" s="1"/>
  <c r="D109" i="1"/>
  <c r="D65" i="1"/>
  <c r="D80" i="1"/>
  <c r="D93" i="1"/>
  <c r="D96" i="1"/>
  <c r="D98" i="1"/>
  <c r="F74" i="1"/>
  <c r="F110" i="1"/>
  <c r="F108" i="1"/>
  <c r="F105" i="1"/>
  <c r="F103" i="1"/>
  <c r="F102" i="1"/>
  <c r="F101" i="1"/>
  <c r="F100" i="1"/>
  <c r="F99" i="1"/>
  <c r="F95" i="1"/>
  <c r="F94" i="1"/>
  <c r="F72" i="1"/>
  <c r="F70" i="1"/>
  <c r="F68" i="1"/>
  <c r="F67" i="1"/>
  <c r="F66" i="1"/>
  <c r="F92" i="1"/>
  <c r="F91" i="1"/>
  <c r="F89" i="1"/>
  <c r="F88" i="1"/>
  <c r="F97" i="1"/>
  <c r="F84" i="1"/>
  <c r="F81" i="1"/>
  <c r="F82" i="1"/>
  <c r="F78" i="1"/>
  <c r="F79" i="1"/>
  <c r="F83" i="1"/>
  <c r="F77" i="1"/>
  <c r="E111" i="1" l="1"/>
  <c r="D7" i="1"/>
  <c r="D111" i="1"/>
  <c r="F96" i="1"/>
  <c r="F109" i="1"/>
  <c r="F37" i="1"/>
  <c r="F28" i="1"/>
  <c r="F44" i="1"/>
  <c r="F25" i="1"/>
  <c r="E64" i="1"/>
  <c r="F32" i="1"/>
  <c r="D64" i="1"/>
  <c r="F80" i="1"/>
  <c r="F76" i="1"/>
  <c r="E7" i="1"/>
  <c r="F93" i="1"/>
  <c r="F98" i="1"/>
  <c r="F54" i="1"/>
  <c r="F8" i="1"/>
  <c r="F87" i="1"/>
  <c r="F65" i="1"/>
  <c r="F52" i="1" l="1"/>
  <c r="F53" i="1"/>
  <c r="F111" i="1"/>
  <c r="F64" i="1"/>
  <c r="F7" i="1"/>
  <c r="D6" i="1"/>
  <c r="D63" i="1" s="1"/>
  <c r="D112" i="1" s="1"/>
  <c r="E6" i="1" l="1"/>
  <c r="E63" i="1" s="1"/>
  <c r="F63" i="1" s="1"/>
  <c r="E112" i="1" l="1"/>
  <c r="F6" i="1"/>
</calcChain>
</file>

<file path=xl/sharedStrings.xml><?xml version="1.0" encoding="utf-8"?>
<sst xmlns="http://schemas.openxmlformats.org/spreadsheetml/2006/main" count="223" uniqueCount="212">
  <si>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</si>
  <si>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</si>
  <si>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</si>
  <si>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</si>
  <si>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</si>
  <si>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</si>
  <si>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</si>
  <si>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</si>
  <si>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</si>
  <si>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</si>
  <si>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</si>
  <si>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</si>
  <si>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</si>
  <si>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</si>
  <si>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</si>
  <si>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</si>
  <si>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</si>
  <si>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</si>
  <si>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</si>
  <si>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</si>
  <si>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</si>
  <si>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</si>
  <si>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</si>
  <si>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</si>
  <si>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</si>
  <si>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</si>
  <si>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</si>
  <si>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</si>
  <si>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</si>
  <si>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</si>
  <si>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</si>
  <si>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</si>
  <si>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</si>
  <si>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</si>
  <si>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</si>
  <si>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</si>
  <si>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</si>
  <si>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</si>
  <si>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</si>
  <si>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</si>
  <si>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</si>
  <si>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</si>
  <si>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</si>
  <si>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</si>
  <si>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</si>
  <si>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</si>
  <si>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</si>
  <si>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</si>
  <si>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</si>
  <si>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</si>
  <si>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</si>
  <si>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</si>
  <si>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</si>
  <si>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</si>
  <si>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</si>
  <si>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</si>
  <si>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</si>
  <si>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</si>
  <si>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</si>
  <si>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</si>
  <si>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</si>
  <si>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</si>
  <si>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</si>
  <si>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</si>
  <si>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</si>
  <si>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</si>
  <si>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</si>
  <si>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</si>
  <si>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</si>
  <si>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</si>
  <si>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</si>
  <si>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</si>
  <si>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</si>
  <si>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</si>
  <si>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</si>
  <si>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</si>
  <si>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</si>
  <si>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</si>
  <si>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</si>
  <si>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</si>
  <si>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</si>
  <si>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</si>
  <si>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</si>
  <si>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</si>
  <si>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</si>
  <si>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</si>
  <si>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</si>
  <si>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</si>
  <si>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</si>
  <si>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</si>
  <si>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</si>
  <si>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</si>
  <si>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</si>
  <si>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</si>
  <si>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</si>
  <si>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</si>
  <si>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</si>
  <si>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</si>
  <si>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</si>
  <si>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</si>
  <si>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</si>
  <si>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</si>
  <si>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</si>
  <si>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</si>
  <si>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</si>
  <si>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</si>
  <si>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</si>
  <si>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</si>
  <si>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</si>
  <si>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</si>
  <si>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</si>
  <si>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</si>
  <si>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</si>
  <si>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</si>
  <si>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</si>
  <si>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</si>
  <si>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</si>
  <si>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</si>
  <si>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</si>
  <si>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</si>
  <si>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</si>
  <si>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</si>
  <si>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</si>
  <si>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</si>
  <si>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</si>
  <si>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</si>
  <si>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</si>
  <si>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</si>
  <si>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</si>
  <si>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</si>
  <si>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</si>
  <si>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</si>
  <si>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</si>
  <si>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</si>
  <si>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</si>
  <si>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</si>
  <si>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</si>
  <si>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</si>
  <si>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</si>
  <si>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</si>
  <si>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</si>
  <si>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</si>
  <si>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</si>
  <si>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</si>
  <si>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</si>
  <si>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</si>
  <si>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</si>
  <si>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</si>
  <si>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</si>
  <si>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</si>
  <si>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</si>
  <si>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</si>
  <si>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</si>
  <si>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</si>
  <si>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</si>
  <si>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</si>
  <si>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</si>
  <si>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</si>
  <si>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</si>
  <si>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</si>
  <si>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</si>
  <si>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</si>
  <si>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</si>
  <si>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</si>
  <si>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</si>
  <si>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</si>
  <si>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</si>
  <si>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</si>
  <si>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</si>
  <si>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</si>
  <si>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</si>
  <si>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</si>
  <si>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</si>
  <si>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</si>
  <si>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</si>
  <si>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</si>
  <si>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</si>
  <si>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</si>
  <si>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</si>
  <si>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</si>
  <si>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</si>
  <si>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</si>
  <si>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</si>
  <si>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</si>
  <si>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</si>
  <si>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</si>
  <si>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</si>
  <si>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</si>
  <si>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</si>
  <si>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</si>
  <si>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</si>
  <si>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</si>
  <si>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</si>
  <si>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</si>
  <si>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</si>
  <si>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</si>
  <si>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</si>
  <si>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</si>
  <si>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</si>
  <si>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</si>
  <si>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</si>
  <si>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</si>
  <si>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Другие вопросы в охране окружающей среды</t>
  </si>
  <si>
    <t>0605</t>
  </si>
  <si>
    <t>1102</t>
  </si>
  <si>
    <t>Массовый спорт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</si>
  <si>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</si>
  <si>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</si>
  <si>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01.10.2018г.</t>
    </r>
  </si>
  <si>
    <t>Прочие доходы от компенсации затрат государства</t>
  </si>
  <si>
    <t>1 13 02994 04 0000 130</t>
  </si>
  <si>
    <t>Текущее исполнение городского бюджета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</si>
</sst>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1 138 424,9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1 176 047,8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1131166.8</c:v>
                </c:pt>
                <c:pt idx="1">
                  <c:v>1169015</c:v>
                </c:pt>
              </c:numCache>
            </c:numRef>
          </c:val>
        </c:ser>
        <c:ser>
          <c:idx val="1"/>
          <c:order val="1"/>
          <c:tx>
            <c:v>Факт, тыс.руб</c:v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564 867,6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577 387,3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349398.4</c:v>
                </c:pt>
                <c:pt idx="1">
                  <c:v>377650.5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44800"/>
        <c:axId val="134846336"/>
      </c:barChart>
      <c:catAx>
        <c:axId val="13484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46336"/>
        <c:crossesAt val="0"/>
        <c:auto val="1"/>
        <c:lblAlgn val="ctr"/>
        <c:lblOffset val="100"/>
        <c:noMultiLvlLbl val="0"/>
      </c:catAx>
      <c:valAx>
        <c:axId val="13484633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3484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25625390526322"/>
          <c:y val="4.0080744791448158E-2"/>
          <c:w val="0.19426763386280976"/>
          <c:h val="0.124101201381798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66674</xdr:rowOff>
    </xdr:from>
    <xdr:to>
      <xdr:col>14</xdr:col>
      <xdr:colOff>544617</xdr:colOff>
      <xdr:row>37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49,6 %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view="pageBreakPreview" zoomScaleNormal="75" workbookViewId="0">
      <selection activeCell="D58" sqref="D58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208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SUM(D7+D52)</f>
        <v>1146934</v>
      </c>
      <c r="E6" s="36">
        <f>SUM(E7+E52)</f>
        <v>727947.06</v>
      </c>
      <c r="F6" s="66">
        <f t="shared" ref="F6:F59" si="0">E6*100/D6</f>
        <v>63.46895810918501</v>
      </c>
    </row>
    <row r="7" spans="1:6" ht="14.25" customHeight="1" x14ac:dyDescent="0.2">
      <c r="B7" s="19" t="s">
        <v>4</v>
      </c>
      <c r="C7" s="43" t="s">
        <v>54</v>
      </c>
      <c r="D7" s="39">
        <f>SUM(D8+D20+D25+D28+D32+D37+D44+D47+D48+D41+D15+D49+D31)</f>
        <v>170103.9</v>
      </c>
      <c r="E7" s="39">
        <f>SUM(E8+E20+E25+E28+E32+E37+E44+E47+E48+E41+E15+E49+E31)</f>
        <v>113740.26000000001</v>
      </c>
      <c r="F7" s="64">
        <f t="shared" si="0"/>
        <v>66.865168876198609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111234.59999999998</v>
      </c>
      <c r="E8" s="40">
        <f>SUM(E9+E10)</f>
        <v>74948.5</v>
      </c>
      <c r="F8" s="64">
        <f t="shared" si="0"/>
        <v>67.378765240311935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190.2</v>
      </c>
      <c r="F9" s="64">
        <f t="shared" si="0"/>
        <v>74.91138243402915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110980.69999999998</v>
      </c>
      <c r="E10" s="40">
        <f>SUM(E11:E14)</f>
        <v>74758.3</v>
      </c>
      <c r="F10" s="64">
        <f t="shared" si="0"/>
        <v>67.361532230378799</v>
      </c>
    </row>
    <row r="11" spans="1:6" ht="68.25" customHeight="1" x14ac:dyDescent="0.2">
      <c r="B11" s="33" t="s">
        <v>186</v>
      </c>
      <c r="C11" s="22" t="s">
        <v>182</v>
      </c>
      <c r="D11" s="48">
        <v>110013.9</v>
      </c>
      <c r="E11" s="48">
        <v>73867.600000000006</v>
      </c>
      <c r="F11" s="64">
        <f t="shared" si="0"/>
        <v>67.143879091642063</v>
      </c>
    </row>
    <row r="12" spans="1:6" ht="93" customHeight="1" x14ac:dyDescent="0.2">
      <c r="B12" s="33" t="s">
        <v>187</v>
      </c>
      <c r="C12" s="22" t="s">
        <v>183</v>
      </c>
      <c r="D12" s="48">
        <v>133.19999999999999</v>
      </c>
      <c r="E12" s="48">
        <v>60.4</v>
      </c>
      <c r="F12" s="64">
        <f t="shared" si="0"/>
        <v>45.345345345345351</v>
      </c>
    </row>
    <row r="13" spans="1:6" ht="46.5" customHeight="1" x14ac:dyDescent="0.2">
      <c r="B13" s="33" t="s">
        <v>188</v>
      </c>
      <c r="C13" s="22" t="s">
        <v>184</v>
      </c>
      <c r="D13" s="48">
        <v>201.7</v>
      </c>
      <c r="E13" s="48">
        <v>300.5</v>
      </c>
      <c r="F13" s="68" t="s">
        <v>201</v>
      </c>
    </row>
    <row r="14" spans="1:6" ht="84.75" customHeight="1" x14ac:dyDescent="0.2">
      <c r="B14" s="33" t="s">
        <v>189</v>
      </c>
      <c r="C14" s="22" t="s">
        <v>185</v>
      </c>
      <c r="D14" s="48">
        <v>631.9</v>
      </c>
      <c r="E14" s="48">
        <v>529.79999999999995</v>
      </c>
      <c r="F14" s="64">
        <f t="shared" si="0"/>
        <v>83.842380123437238</v>
      </c>
    </row>
    <row r="15" spans="1:6" ht="29.25" customHeight="1" x14ac:dyDescent="0.2">
      <c r="B15" s="19" t="s">
        <v>109</v>
      </c>
      <c r="C15" s="21" t="s">
        <v>99</v>
      </c>
      <c r="D15" s="40">
        <f>SUM(D16:D19)</f>
        <v>593.70000000000005</v>
      </c>
      <c r="E15" s="40">
        <f>SUM(E16:E19)</f>
        <v>469.8</v>
      </c>
      <c r="F15" s="64">
        <f t="shared" si="0"/>
        <v>79.130874178878216</v>
      </c>
    </row>
    <row r="16" spans="1:6" ht="54.75" customHeight="1" x14ac:dyDescent="0.2">
      <c r="B16" s="33" t="s">
        <v>104</v>
      </c>
      <c r="C16" s="22" t="s">
        <v>100</v>
      </c>
      <c r="D16" s="48">
        <v>220.6</v>
      </c>
      <c r="E16" s="48">
        <v>204.6</v>
      </c>
      <c r="F16" s="64">
        <f t="shared" si="0"/>
        <v>92.747053490480511</v>
      </c>
    </row>
    <row r="17" spans="2:6" ht="43.5" customHeight="1" x14ac:dyDescent="0.2">
      <c r="B17" s="33" t="s">
        <v>105</v>
      </c>
      <c r="C17" s="22" t="s">
        <v>101</v>
      </c>
      <c r="D17" s="48">
        <v>1.7</v>
      </c>
      <c r="E17" s="48">
        <v>1.8</v>
      </c>
      <c r="F17" s="68" t="s">
        <v>201</v>
      </c>
    </row>
    <row r="18" spans="2:6" ht="69.75" customHeight="1" x14ac:dyDescent="0.2">
      <c r="B18" s="33" t="s">
        <v>106</v>
      </c>
      <c r="C18" s="22" t="s">
        <v>102</v>
      </c>
      <c r="D18" s="48">
        <v>405.7</v>
      </c>
      <c r="E18" s="48">
        <v>309.2</v>
      </c>
      <c r="F18" s="64">
        <f t="shared" si="0"/>
        <v>76.213951195464631</v>
      </c>
    </row>
    <row r="19" spans="2:6" ht="67.5" customHeight="1" x14ac:dyDescent="0.2">
      <c r="B19" s="33" t="s">
        <v>107</v>
      </c>
      <c r="C19" s="22" t="s">
        <v>103</v>
      </c>
      <c r="D19" s="48">
        <v>-34.299999999999997</v>
      </c>
      <c r="E19" s="48">
        <v>-45.8</v>
      </c>
      <c r="F19" s="64"/>
    </row>
    <row r="20" spans="2:6" ht="17.25" customHeight="1" x14ac:dyDescent="0.2">
      <c r="B20" s="20" t="s">
        <v>108</v>
      </c>
      <c r="C20" s="23" t="s">
        <v>37</v>
      </c>
      <c r="D20" s="40">
        <f>SUM(D21+D24+D23+D22)</f>
        <v>15908.5</v>
      </c>
      <c r="E20" s="40">
        <f>SUM(E21+E24+E23+E22)</f>
        <v>10465.5</v>
      </c>
      <c r="F20" s="64">
        <f t="shared" si="0"/>
        <v>65.785586321777672</v>
      </c>
    </row>
    <row r="21" spans="2:6" ht="26.25" customHeight="1" x14ac:dyDescent="0.2">
      <c r="B21" s="19" t="s">
        <v>50</v>
      </c>
      <c r="C21" s="22" t="s">
        <v>206</v>
      </c>
      <c r="D21" s="48">
        <v>15481.3</v>
      </c>
      <c r="E21" s="48">
        <v>9984.7999999999993</v>
      </c>
      <c r="F21" s="64">
        <f t="shared" si="0"/>
        <v>64.495875669355925</v>
      </c>
    </row>
    <row r="22" spans="2:6" ht="44.25" customHeight="1" x14ac:dyDescent="0.2">
      <c r="B22" s="19" t="s">
        <v>50</v>
      </c>
      <c r="C22" s="22" t="s">
        <v>207</v>
      </c>
      <c r="D22" s="48">
        <v>0</v>
      </c>
      <c r="E22" s="48">
        <v>6</v>
      </c>
      <c r="F22" s="64"/>
    </row>
    <row r="23" spans="2:6" ht="26.25" customHeight="1" x14ac:dyDescent="0.2">
      <c r="B23" s="19" t="s">
        <v>110</v>
      </c>
      <c r="C23" s="22" t="s">
        <v>163</v>
      </c>
      <c r="D23" s="48">
        <v>2</v>
      </c>
      <c r="E23" s="48">
        <v>244.7</v>
      </c>
      <c r="F23" s="68" t="s">
        <v>201</v>
      </c>
    </row>
    <row r="24" spans="2:6" ht="38.25" customHeight="1" x14ac:dyDescent="0.2">
      <c r="B24" s="19" t="s">
        <v>110</v>
      </c>
      <c r="C24" s="22" t="s">
        <v>111</v>
      </c>
      <c r="D24" s="48">
        <v>425.2</v>
      </c>
      <c r="E24" s="48">
        <v>230</v>
      </c>
      <c r="F24" s="64">
        <f t="shared" si="0"/>
        <v>54.092191909689561</v>
      </c>
    </row>
    <row r="25" spans="2:6" x14ac:dyDescent="0.2">
      <c r="B25" s="19" t="s">
        <v>10</v>
      </c>
      <c r="C25" s="23" t="s">
        <v>11</v>
      </c>
      <c r="D25" s="40">
        <f>SUM(D26+D27)</f>
        <v>5753.2</v>
      </c>
      <c r="E25" s="40">
        <f>SUM(E26+E27)</f>
        <v>1648.46</v>
      </c>
      <c r="F25" s="64">
        <f t="shared" si="0"/>
        <v>28.652923590349719</v>
      </c>
    </row>
    <row r="26" spans="2:6" x14ac:dyDescent="0.2">
      <c r="B26" s="19" t="s">
        <v>51</v>
      </c>
      <c r="C26" s="22" t="s">
        <v>12</v>
      </c>
      <c r="D26" s="48">
        <v>2505</v>
      </c>
      <c r="E26" s="48">
        <v>763.83</v>
      </c>
      <c r="F26" s="64">
        <f t="shared" si="0"/>
        <v>30.492215568862274</v>
      </c>
    </row>
    <row r="27" spans="2:6" ht="15.75" customHeight="1" x14ac:dyDescent="0.2">
      <c r="B27" s="19" t="s">
        <v>48</v>
      </c>
      <c r="C27" s="22" t="s">
        <v>36</v>
      </c>
      <c r="D27" s="48">
        <v>3248.2</v>
      </c>
      <c r="E27" s="48">
        <v>884.63</v>
      </c>
      <c r="F27" s="64">
        <f t="shared" si="0"/>
        <v>27.2344683209162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6122.6</v>
      </c>
      <c r="E28" s="40">
        <f>SUM(E29:E30)</f>
        <v>5354.8</v>
      </c>
      <c r="F28" s="64">
        <f t="shared" si="0"/>
        <v>87.459575997125398</v>
      </c>
    </row>
    <row r="29" spans="2:6" ht="27.75" customHeight="1" x14ac:dyDescent="0.2">
      <c r="B29" s="24" t="s">
        <v>71</v>
      </c>
      <c r="C29" s="25" t="s">
        <v>70</v>
      </c>
      <c r="D29" s="48">
        <v>6107.6</v>
      </c>
      <c r="E29" s="48">
        <v>5354.8</v>
      </c>
      <c r="F29" s="64">
        <f t="shared" si="0"/>
        <v>87.674372912436965</v>
      </c>
    </row>
    <row r="30" spans="2:6" ht="29.25" customHeight="1" x14ac:dyDescent="0.2">
      <c r="B30" s="24" t="s">
        <v>86</v>
      </c>
      <c r="C30" s="25" t="s">
        <v>87</v>
      </c>
      <c r="D30" s="48">
        <v>15</v>
      </c>
      <c r="E30" s="48">
        <v>0</v>
      </c>
      <c r="F30" s="64">
        <f t="shared" si="0"/>
        <v>0</v>
      </c>
    </row>
    <row r="31" spans="2:6" ht="45" customHeight="1" x14ac:dyDescent="0.2">
      <c r="B31" s="24" t="s">
        <v>179</v>
      </c>
      <c r="C31" s="21" t="s">
        <v>178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16280</v>
      </c>
      <c r="E32" s="40">
        <f>SUM(E33+E35+E36+E34)</f>
        <v>8086.7</v>
      </c>
      <c r="F32" s="64">
        <f t="shared" si="0"/>
        <v>49.672604422604422</v>
      </c>
    </row>
    <row r="33" spans="1:6" ht="30" customHeight="1" x14ac:dyDescent="0.2">
      <c r="B33" s="19" t="s">
        <v>65</v>
      </c>
      <c r="C33" s="26" t="s">
        <v>113</v>
      </c>
      <c r="D33" s="48">
        <v>7293.8</v>
      </c>
      <c r="E33" s="48">
        <v>3717.2</v>
      </c>
      <c r="F33" s="64">
        <f t="shared" si="0"/>
        <v>50.963832295922565</v>
      </c>
    </row>
    <row r="34" spans="1:6" ht="28.5" customHeight="1" x14ac:dyDescent="0.2">
      <c r="B34" s="19" t="s">
        <v>65</v>
      </c>
      <c r="C34" s="26" t="s">
        <v>112</v>
      </c>
      <c r="D34" s="48">
        <v>4256.5</v>
      </c>
      <c r="E34" s="48">
        <v>2830.5</v>
      </c>
      <c r="F34" s="64">
        <f t="shared" si="0"/>
        <v>66.498296722659461</v>
      </c>
    </row>
    <row r="35" spans="1:6" ht="30.75" customHeight="1" x14ac:dyDescent="0.2">
      <c r="B35" s="19" t="s">
        <v>66</v>
      </c>
      <c r="C35" s="26" t="s">
        <v>64</v>
      </c>
      <c r="D35" s="48">
        <v>2041.7</v>
      </c>
      <c r="E35" s="48">
        <v>20</v>
      </c>
      <c r="F35" s="64">
        <f t="shared" si="0"/>
        <v>0.9795758436596953</v>
      </c>
    </row>
    <row r="36" spans="1:6" ht="42" customHeight="1" x14ac:dyDescent="0.2">
      <c r="B36" s="19" t="s">
        <v>67</v>
      </c>
      <c r="C36" s="26" t="s">
        <v>114</v>
      </c>
      <c r="D36" s="48">
        <v>2688</v>
      </c>
      <c r="E36" s="48">
        <v>1519</v>
      </c>
      <c r="F36" s="64">
        <f t="shared" si="0"/>
        <v>56.510416666666664</v>
      </c>
    </row>
    <row r="37" spans="1:6" ht="25.5" x14ac:dyDescent="0.2">
      <c r="A37" s="3"/>
      <c r="B37" s="27" t="s">
        <v>43</v>
      </c>
      <c r="C37" s="23" t="s">
        <v>69</v>
      </c>
      <c r="D37" s="40">
        <f>SUM(D38:D40)</f>
        <v>1172.5</v>
      </c>
      <c r="E37" s="40">
        <f>SUM(E38:E40)</f>
        <v>1127.4000000000001</v>
      </c>
      <c r="F37" s="64">
        <f t="shared" si="0"/>
        <v>96.153518123667396</v>
      </c>
    </row>
    <row r="38" spans="1:6" ht="25.5" x14ac:dyDescent="0.2">
      <c r="A38" s="3"/>
      <c r="B38" s="27" t="s">
        <v>88</v>
      </c>
      <c r="C38" s="25" t="s">
        <v>89</v>
      </c>
      <c r="D38" s="48">
        <v>735.5</v>
      </c>
      <c r="E38" s="48">
        <v>1238.7</v>
      </c>
      <c r="F38" s="68" t="s">
        <v>201</v>
      </c>
    </row>
    <row r="39" spans="1:6" ht="21" customHeight="1" x14ac:dyDescent="0.2">
      <c r="A39" s="3"/>
      <c r="B39" s="27" t="s">
        <v>90</v>
      </c>
      <c r="C39" s="25" t="s">
        <v>91</v>
      </c>
      <c r="D39" s="48">
        <v>44.8</v>
      </c>
      <c r="E39" s="48">
        <v>0.2</v>
      </c>
      <c r="F39" s="64">
        <f t="shared" si="0"/>
        <v>0.44642857142857145</v>
      </c>
    </row>
    <row r="40" spans="1:6" ht="19.5" customHeight="1" x14ac:dyDescent="0.2">
      <c r="B40" s="19" t="s">
        <v>92</v>
      </c>
      <c r="C40" s="25" t="s">
        <v>93</v>
      </c>
      <c r="D40" s="44">
        <v>392.2</v>
      </c>
      <c r="E40" s="48">
        <v>-111.5</v>
      </c>
      <c r="F40" s="64"/>
    </row>
    <row r="41" spans="1:6" ht="29.25" customHeight="1" x14ac:dyDescent="0.2">
      <c r="B41" s="19" t="s">
        <v>68</v>
      </c>
      <c r="C41" s="21" t="s">
        <v>96</v>
      </c>
      <c r="D41" s="40">
        <f>SUM(D42:D43)</f>
        <v>4.9000000000000004</v>
      </c>
      <c r="E41" s="40">
        <f>SUM(E42:E43)</f>
        <v>274.8</v>
      </c>
      <c r="F41" s="68" t="s">
        <v>201</v>
      </c>
    </row>
    <row r="42" spans="1:6" ht="28.5" customHeight="1" x14ac:dyDescent="0.2">
      <c r="B42" s="19" t="s">
        <v>94</v>
      </c>
      <c r="C42" s="22" t="s">
        <v>95</v>
      </c>
      <c r="D42" s="44">
        <v>4.9000000000000004</v>
      </c>
      <c r="E42" s="48">
        <v>15</v>
      </c>
      <c r="F42" s="68" t="s">
        <v>201</v>
      </c>
    </row>
    <row r="43" spans="1:6" ht="28.5" customHeight="1" x14ac:dyDescent="0.2">
      <c r="B43" s="19" t="s">
        <v>210</v>
      </c>
      <c r="C43" s="22" t="s">
        <v>209</v>
      </c>
      <c r="D43" s="44"/>
      <c r="E43" s="48">
        <v>259.8</v>
      </c>
      <c r="F43" s="68"/>
    </row>
    <row r="44" spans="1:6" ht="28.5" customHeight="1" x14ac:dyDescent="0.2">
      <c r="B44" s="19" t="s">
        <v>52</v>
      </c>
      <c r="C44" s="21" t="s">
        <v>84</v>
      </c>
      <c r="D44" s="39">
        <f>SUM(D45:D46)</f>
        <v>11393.6</v>
      </c>
      <c r="E44" s="39">
        <f>SUM(E45:E46)</f>
        <v>10204</v>
      </c>
      <c r="F44" s="64">
        <f t="shared" si="0"/>
        <v>89.559050695127084</v>
      </c>
    </row>
    <row r="45" spans="1:6" ht="15.75" customHeight="1" x14ac:dyDescent="0.2">
      <c r="B45" s="19" t="s">
        <v>74</v>
      </c>
      <c r="C45" s="25" t="s">
        <v>72</v>
      </c>
      <c r="D45" s="44">
        <v>9313.7000000000007</v>
      </c>
      <c r="E45" s="48">
        <v>9395.2999999999993</v>
      </c>
      <c r="F45" s="68" t="s">
        <v>201</v>
      </c>
    </row>
    <row r="46" spans="1:6" ht="17.25" customHeight="1" x14ac:dyDescent="0.2">
      <c r="B46" s="19" t="s">
        <v>75</v>
      </c>
      <c r="C46" s="25" t="s">
        <v>73</v>
      </c>
      <c r="D46" s="44">
        <v>2079.9</v>
      </c>
      <c r="E46" s="48">
        <v>808.7</v>
      </c>
      <c r="F46" s="64">
        <f t="shared" si="0"/>
        <v>38.881677003702102</v>
      </c>
    </row>
    <row r="47" spans="1:6" ht="15" customHeight="1" x14ac:dyDescent="0.2">
      <c r="B47" s="19" t="s">
        <v>46</v>
      </c>
      <c r="C47" s="23" t="s">
        <v>47</v>
      </c>
      <c r="D47" s="39">
        <v>26.3</v>
      </c>
      <c r="E47" s="40">
        <v>4.5</v>
      </c>
      <c r="F47" s="64">
        <f t="shared" si="0"/>
        <v>17.110266159695819</v>
      </c>
    </row>
    <row r="48" spans="1:6" ht="15" customHeight="1" x14ac:dyDescent="0.2">
      <c r="A48" s="3"/>
      <c r="B48" s="19" t="s">
        <v>44</v>
      </c>
      <c r="C48" s="23" t="s">
        <v>45</v>
      </c>
      <c r="D48" s="39">
        <v>1614</v>
      </c>
      <c r="E48" s="40">
        <v>1145.5</v>
      </c>
      <c r="F48" s="64">
        <f t="shared" si="0"/>
        <v>70.972738537794299</v>
      </c>
    </row>
    <row r="49" spans="1:7" ht="15" customHeight="1" x14ac:dyDescent="0.2">
      <c r="A49" s="3"/>
      <c r="B49" s="19" t="s">
        <v>158</v>
      </c>
      <c r="C49" s="23" t="s">
        <v>155</v>
      </c>
      <c r="D49" s="39">
        <f>SUM(D50:D51)</f>
        <v>0</v>
      </c>
      <c r="E49" s="39">
        <f>SUM(E50:E51)</f>
        <v>10.3</v>
      </c>
      <c r="F49" s="64"/>
    </row>
    <row r="50" spans="1:7" ht="15" customHeight="1" x14ac:dyDescent="0.2">
      <c r="A50" s="3"/>
      <c r="B50" s="19" t="s">
        <v>159</v>
      </c>
      <c r="C50" s="25" t="s">
        <v>156</v>
      </c>
      <c r="D50" s="44">
        <v>0</v>
      </c>
      <c r="E50" s="48">
        <v>-1</v>
      </c>
      <c r="F50" s="64"/>
    </row>
    <row r="51" spans="1:7" ht="15" customHeight="1" x14ac:dyDescent="0.2">
      <c r="A51" s="3"/>
      <c r="B51" s="19" t="s">
        <v>160</v>
      </c>
      <c r="C51" s="25" t="s">
        <v>157</v>
      </c>
      <c r="D51" s="44">
        <v>0</v>
      </c>
      <c r="E51" s="48">
        <v>11.3</v>
      </c>
      <c r="F51" s="64"/>
    </row>
    <row r="52" spans="1:7" ht="18.75" customHeight="1" x14ac:dyDescent="0.25">
      <c r="B52" s="19"/>
      <c r="C52" s="28" t="s">
        <v>38</v>
      </c>
      <c r="D52" s="39">
        <f>SUM(D53+D62+D59+D61)</f>
        <v>976830.10000000009</v>
      </c>
      <c r="E52" s="39">
        <f>SUM(E53+E62+E59+E61+E60)</f>
        <v>614206.80000000005</v>
      </c>
      <c r="F52" s="64">
        <f t="shared" si="0"/>
        <v>62.877546463811875</v>
      </c>
    </row>
    <row r="53" spans="1:7" ht="33" customHeight="1" x14ac:dyDescent="0.2">
      <c r="B53" s="19" t="s">
        <v>17</v>
      </c>
      <c r="C53" s="29" t="s">
        <v>63</v>
      </c>
      <c r="D53" s="39">
        <f>SUM(D54+D57+D58)</f>
        <v>985814.20000000007</v>
      </c>
      <c r="E53" s="39">
        <f>SUM(E54+E57+E58)</f>
        <v>631154.1</v>
      </c>
      <c r="F53" s="64">
        <f t="shared" si="0"/>
        <v>64.023636502700001</v>
      </c>
    </row>
    <row r="54" spans="1:7" ht="27.75" customHeight="1" x14ac:dyDescent="0.2">
      <c r="B54" s="19" t="s">
        <v>40</v>
      </c>
      <c r="C54" s="22" t="s">
        <v>18</v>
      </c>
      <c r="D54" s="44">
        <f>D55+D56</f>
        <v>191880.40000000002</v>
      </c>
      <c r="E54" s="44">
        <f>E55+E56</f>
        <v>176060.2</v>
      </c>
      <c r="F54" s="64">
        <f t="shared" si="0"/>
        <v>91.755176662129102</v>
      </c>
      <c r="G54" s="3"/>
    </row>
    <row r="55" spans="1:7" ht="16.5" customHeight="1" x14ac:dyDescent="0.2">
      <c r="B55" s="19" t="s">
        <v>49</v>
      </c>
      <c r="C55" s="22" t="s">
        <v>53</v>
      </c>
      <c r="D55" s="44">
        <v>158309.20000000001</v>
      </c>
      <c r="E55" s="48">
        <v>158309.20000000001</v>
      </c>
      <c r="F55" s="64">
        <f t="shared" si="0"/>
        <v>100</v>
      </c>
      <c r="G55" s="3"/>
    </row>
    <row r="56" spans="1:7" ht="27.75" customHeight="1" x14ac:dyDescent="0.2">
      <c r="B56" s="19" t="s">
        <v>61</v>
      </c>
      <c r="C56" s="22" t="s">
        <v>60</v>
      </c>
      <c r="D56" s="44">
        <v>33571.199999999997</v>
      </c>
      <c r="E56" s="48">
        <v>17751</v>
      </c>
      <c r="F56" s="64">
        <f t="shared" si="0"/>
        <v>52.875679153560199</v>
      </c>
      <c r="G56" s="3"/>
    </row>
    <row r="57" spans="1:7" ht="24.75" customHeight="1" x14ac:dyDescent="0.2">
      <c r="B57" s="19" t="s">
        <v>41</v>
      </c>
      <c r="C57" s="26" t="s">
        <v>56</v>
      </c>
      <c r="D57" s="47">
        <v>458151.9</v>
      </c>
      <c r="E57" s="48">
        <v>221629.4</v>
      </c>
      <c r="F57" s="64">
        <f t="shared" si="0"/>
        <v>48.374654781525514</v>
      </c>
      <c r="G57" s="3"/>
    </row>
    <row r="58" spans="1:7" ht="24.75" customHeight="1" x14ac:dyDescent="0.2">
      <c r="B58" s="19" t="s">
        <v>55</v>
      </c>
      <c r="C58" s="26" t="s">
        <v>57</v>
      </c>
      <c r="D58" s="47">
        <v>335781.9</v>
      </c>
      <c r="E58" s="48">
        <v>233464.5</v>
      </c>
      <c r="F58" s="64">
        <f t="shared" si="0"/>
        <v>69.528613662618497</v>
      </c>
      <c r="G58" s="3"/>
    </row>
    <row r="59" spans="1:7" ht="24.75" customHeight="1" x14ac:dyDescent="0.2">
      <c r="B59" s="19" t="s">
        <v>195</v>
      </c>
      <c r="C59" s="26" t="s">
        <v>196</v>
      </c>
      <c r="D59" s="47">
        <v>8000</v>
      </c>
      <c r="E59" s="48">
        <v>0</v>
      </c>
      <c r="F59" s="64">
        <f t="shared" si="0"/>
        <v>0</v>
      </c>
      <c r="G59" s="3"/>
    </row>
    <row r="60" spans="1:7" ht="24.75" customHeight="1" x14ac:dyDescent="0.2">
      <c r="B60" s="19" t="s">
        <v>199</v>
      </c>
      <c r="C60" s="26" t="s">
        <v>200</v>
      </c>
      <c r="D60" s="47">
        <v>0</v>
      </c>
      <c r="E60" s="48">
        <v>36.9</v>
      </c>
      <c r="F60" s="64"/>
      <c r="G60" s="3"/>
    </row>
    <row r="61" spans="1:7" ht="28.5" customHeight="1" x14ac:dyDescent="0.2">
      <c r="B61" s="19" t="s">
        <v>197</v>
      </c>
      <c r="C61" s="26" t="s">
        <v>198</v>
      </c>
      <c r="D61" s="47">
        <v>2029.3</v>
      </c>
      <c r="E61" s="48">
        <v>3803.8</v>
      </c>
      <c r="F61" s="68" t="s">
        <v>201</v>
      </c>
      <c r="G61" s="3"/>
    </row>
    <row r="62" spans="1:7" ht="20.25" customHeight="1" thickBot="1" x14ac:dyDescent="0.25">
      <c r="B62" s="19" t="s">
        <v>82</v>
      </c>
      <c r="C62" s="26" t="s">
        <v>83</v>
      </c>
      <c r="D62" s="48">
        <v>-19013.400000000001</v>
      </c>
      <c r="E62" s="48">
        <v>-20788</v>
      </c>
      <c r="F62" s="68" t="s">
        <v>201</v>
      </c>
      <c r="G62" s="3"/>
    </row>
    <row r="63" spans="1:7" ht="18" customHeight="1" thickBot="1" x14ac:dyDescent="0.25">
      <c r="B63" s="18"/>
      <c r="C63" s="31" t="s">
        <v>39</v>
      </c>
      <c r="D63" s="60">
        <f>SUM(D6)</f>
        <v>1146934</v>
      </c>
      <c r="E63" s="60">
        <f>SUM(E6)</f>
        <v>727947.06</v>
      </c>
      <c r="F63" s="67">
        <f t="shared" ref="F63:F76" si="1">E63*100/D63</f>
        <v>63.46895810918501</v>
      </c>
    </row>
    <row r="64" spans="1:7" ht="17.25" customHeight="1" x14ac:dyDescent="0.2">
      <c r="B64" s="34"/>
      <c r="C64" s="35" t="s">
        <v>19</v>
      </c>
      <c r="D64" s="36">
        <f>SUM(D65+D73+D76+D80+D87+D93+D96+D98+D104+D107+D109+D85)</f>
        <v>1184556.9000000004</v>
      </c>
      <c r="E64" s="36">
        <f>SUM(E65+E73+E76+E80+E87+E93+E96+E98+E104+E107+E109+E85)</f>
        <v>707129.70000000007</v>
      </c>
      <c r="F64" s="66">
        <f t="shared" si="1"/>
        <v>59.695714068273105</v>
      </c>
    </row>
    <row r="65" spans="2:6" ht="16.5" customHeight="1" x14ac:dyDescent="0.2">
      <c r="B65" s="37" t="s">
        <v>20</v>
      </c>
      <c r="C65" s="38" t="s">
        <v>190</v>
      </c>
      <c r="D65" s="39">
        <f>SUM(D66:D72)</f>
        <v>75418.3</v>
      </c>
      <c r="E65" s="40">
        <f>SUM(E66:E72)</f>
        <v>52890.6</v>
      </c>
      <c r="F65" s="64">
        <f t="shared" si="1"/>
        <v>70.12966349016088</v>
      </c>
    </row>
    <row r="66" spans="2:6" ht="30.75" customHeight="1" x14ac:dyDescent="0.2">
      <c r="B66" s="41" t="s">
        <v>127</v>
      </c>
      <c r="C66" s="42" t="s">
        <v>165</v>
      </c>
      <c r="D66" s="44">
        <v>1209.2</v>
      </c>
      <c r="E66" s="48">
        <v>1026.2</v>
      </c>
      <c r="F66" s="64">
        <f t="shared" si="1"/>
        <v>84.866027125372142</v>
      </c>
    </row>
    <row r="67" spans="2:6" ht="45" customHeight="1" x14ac:dyDescent="0.2">
      <c r="B67" s="41" t="s">
        <v>128</v>
      </c>
      <c r="C67" s="42" t="s">
        <v>166</v>
      </c>
      <c r="D67" s="44">
        <v>7554.6</v>
      </c>
      <c r="E67" s="48">
        <v>5015.3999999999996</v>
      </c>
      <c r="F67" s="64">
        <f t="shared" si="1"/>
        <v>66.388690334365805</v>
      </c>
    </row>
    <row r="68" spans="2:6" ht="45.75" customHeight="1" x14ac:dyDescent="0.2">
      <c r="B68" s="41" t="s">
        <v>129</v>
      </c>
      <c r="C68" s="42" t="s">
        <v>167</v>
      </c>
      <c r="D68" s="44">
        <v>25856.7</v>
      </c>
      <c r="E68" s="48">
        <v>19111.900000000001</v>
      </c>
      <c r="F68" s="64">
        <f t="shared" si="1"/>
        <v>73.9146913565923</v>
      </c>
    </row>
    <row r="69" spans="2:6" ht="17.25" customHeight="1" x14ac:dyDescent="0.2">
      <c r="B69" s="41" t="s">
        <v>193</v>
      </c>
      <c r="C69" s="42" t="s">
        <v>194</v>
      </c>
      <c r="D69" s="44">
        <v>128.9</v>
      </c>
      <c r="E69" s="48">
        <v>108.7</v>
      </c>
      <c r="F69" s="64">
        <f t="shared" si="1"/>
        <v>84.328937160589604</v>
      </c>
    </row>
    <row r="70" spans="2:6" ht="41.25" customHeight="1" x14ac:dyDescent="0.2">
      <c r="B70" s="41" t="s">
        <v>130</v>
      </c>
      <c r="C70" s="42" t="s">
        <v>168</v>
      </c>
      <c r="D70" s="44">
        <v>10756</v>
      </c>
      <c r="E70" s="48">
        <v>6918.9</v>
      </c>
      <c r="F70" s="64">
        <f t="shared" si="1"/>
        <v>64.325957605057638</v>
      </c>
    </row>
    <row r="71" spans="2:6" ht="16.5" customHeight="1" x14ac:dyDescent="0.2">
      <c r="B71" s="41" t="s">
        <v>131</v>
      </c>
      <c r="C71" s="42" t="s">
        <v>132</v>
      </c>
      <c r="D71" s="44">
        <v>200</v>
      </c>
      <c r="E71" s="48">
        <v>0</v>
      </c>
      <c r="F71" s="64"/>
    </row>
    <row r="72" spans="2:6" ht="16.5" customHeight="1" x14ac:dyDescent="0.2">
      <c r="B72" s="41" t="s">
        <v>133</v>
      </c>
      <c r="C72" s="42" t="s">
        <v>134</v>
      </c>
      <c r="D72" s="44">
        <v>29712.9</v>
      </c>
      <c r="E72" s="48">
        <v>20709.5</v>
      </c>
      <c r="F72" s="64">
        <f t="shared" si="1"/>
        <v>69.698683063585179</v>
      </c>
    </row>
    <row r="73" spans="2:6" ht="32.25" customHeight="1" x14ac:dyDescent="0.2">
      <c r="B73" s="37" t="s">
        <v>21</v>
      </c>
      <c r="C73" s="43" t="s">
        <v>191</v>
      </c>
      <c r="D73" s="39">
        <f>SUM(D74:D75)</f>
        <v>279</v>
      </c>
      <c r="E73" s="39">
        <f>SUM(E74:E75)</f>
        <v>249</v>
      </c>
      <c r="F73" s="64">
        <v>0</v>
      </c>
    </row>
    <row r="74" spans="2:6" ht="33.75" customHeight="1" x14ac:dyDescent="0.2">
      <c r="B74" s="54" t="s">
        <v>151</v>
      </c>
      <c r="C74" s="55" t="s">
        <v>152</v>
      </c>
      <c r="D74" s="44">
        <v>249</v>
      </c>
      <c r="E74" s="48">
        <v>249</v>
      </c>
      <c r="F74" s="64">
        <f>E74*100/D74</f>
        <v>100</v>
      </c>
    </row>
    <row r="75" spans="2:6" ht="33.75" customHeight="1" x14ac:dyDescent="0.2">
      <c r="B75" s="54" t="s">
        <v>161</v>
      </c>
      <c r="C75" s="61" t="s">
        <v>162</v>
      </c>
      <c r="D75" s="44">
        <v>30</v>
      </c>
      <c r="E75" s="48">
        <v>0</v>
      </c>
      <c r="F75" s="64">
        <f>E75*100/D75</f>
        <v>0</v>
      </c>
    </row>
    <row r="76" spans="2:6" ht="15" customHeight="1" x14ac:dyDescent="0.2">
      <c r="B76" s="37" t="s">
        <v>22</v>
      </c>
      <c r="C76" s="43" t="s">
        <v>153</v>
      </c>
      <c r="D76" s="39">
        <f>SUM(D77:D79)</f>
        <v>205710.5</v>
      </c>
      <c r="E76" s="39">
        <f>SUM(E77:E79)</f>
        <v>90827.299999999988</v>
      </c>
      <c r="F76" s="64">
        <f t="shared" si="1"/>
        <v>44.152972259558936</v>
      </c>
    </row>
    <row r="77" spans="2:6" ht="16.5" customHeight="1" x14ac:dyDescent="0.2">
      <c r="B77" s="54" t="s">
        <v>23</v>
      </c>
      <c r="C77" s="55" t="s">
        <v>24</v>
      </c>
      <c r="D77" s="44">
        <v>22065.200000000001</v>
      </c>
      <c r="E77" s="48">
        <v>12315.2</v>
      </c>
      <c r="F77" s="64">
        <f>E77*100/D77</f>
        <v>55.812773054402406</v>
      </c>
    </row>
    <row r="78" spans="2:6" ht="16.5" customHeight="1" x14ac:dyDescent="0.2">
      <c r="B78" s="54" t="s">
        <v>97</v>
      </c>
      <c r="C78" s="55" t="s">
        <v>169</v>
      </c>
      <c r="D78" s="44">
        <v>153807.5</v>
      </c>
      <c r="E78" s="48">
        <v>76130.899999999994</v>
      </c>
      <c r="F78" s="64">
        <f>E78*100/D78</f>
        <v>49.497521252214611</v>
      </c>
    </row>
    <row r="79" spans="2:6" ht="17.25" customHeight="1" x14ac:dyDescent="0.2">
      <c r="B79" s="54" t="s">
        <v>62</v>
      </c>
      <c r="C79" s="55" t="s">
        <v>170</v>
      </c>
      <c r="D79" s="44">
        <v>29837.8</v>
      </c>
      <c r="E79" s="48">
        <v>2381.1999999999998</v>
      </c>
      <c r="F79" s="64">
        <f>E79*100/D79</f>
        <v>7.9804811346681044</v>
      </c>
    </row>
    <row r="80" spans="2:6" ht="16.5" customHeight="1" x14ac:dyDescent="0.2">
      <c r="B80" s="37" t="s">
        <v>25</v>
      </c>
      <c r="C80" s="43" t="s">
        <v>26</v>
      </c>
      <c r="D80" s="45">
        <f>SUM(D81:D84)</f>
        <v>230923.6</v>
      </c>
      <c r="E80" s="45">
        <f>SUM(E81:E84)</f>
        <v>148467.1</v>
      </c>
      <c r="F80" s="64">
        <f>E80*100/D80</f>
        <v>64.292735779279383</v>
      </c>
    </row>
    <row r="81" spans="2:6" ht="18" customHeight="1" x14ac:dyDescent="0.2">
      <c r="B81" s="54" t="s">
        <v>27</v>
      </c>
      <c r="C81" s="55" t="s">
        <v>28</v>
      </c>
      <c r="D81" s="44">
        <v>86524.6</v>
      </c>
      <c r="E81" s="48">
        <v>69676.800000000003</v>
      </c>
      <c r="F81" s="64">
        <f t="shared" ref="F81:F95" si="2">E81*100/D81</f>
        <v>80.528312179426422</v>
      </c>
    </row>
    <row r="82" spans="2:6" ht="15" customHeight="1" x14ac:dyDescent="0.2">
      <c r="B82" s="54" t="s">
        <v>29</v>
      </c>
      <c r="C82" s="55" t="s">
        <v>30</v>
      </c>
      <c r="D82" s="47">
        <v>83535.600000000006</v>
      </c>
      <c r="E82" s="48">
        <v>57275.6</v>
      </c>
      <c r="F82" s="64">
        <f t="shared" si="2"/>
        <v>68.564300729269917</v>
      </c>
    </row>
    <row r="83" spans="2:6" ht="15" customHeight="1" x14ac:dyDescent="0.2">
      <c r="B83" s="54" t="s">
        <v>58</v>
      </c>
      <c r="C83" s="55" t="s">
        <v>59</v>
      </c>
      <c r="D83" s="47">
        <v>40643.4</v>
      </c>
      <c r="E83" s="48">
        <v>21514.7</v>
      </c>
      <c r="F83" s="64">
        <f t="shared" si="2"/>
        <v>52.935285925882184</v>
      </c>
    </row>
    <row r="84" spans="2:6" ht="27.75" customHeight="1" x14ac:dyDescent="0.2">
      <c r="B84" s="54" t="s">
        <v>98</v>
      </c>
      <c r="C84" s="55" t="s">
        <v>171</v>
      </c>
      <c r="D84" s="47">
        <v>20220</v>
      </c>
      <c r="E84" s="48">
        <v>0</v>
      </c>
      <c r="F84" s="64">
        <f t="shared" si="2"/>
        <v>0</v>
      </c>
    </row>
    <row r="85" spans="2:6" ht="27.75" customHeight="1" x14ac:dyDescent="0.2">
      <c r="B85" s="54" t="s">
        <v>180</v>
      </c>
      <c r="C85" s="43" t="s">
        <v>181</v>
      </c>
      <c r="D85" s="46">
        <f>SUM(D86)</f>
        <v>104469.1</v>
      </c>
      <c r="E85" s="46">
        <f>SUM(E86)</f>
        <v>0</v>
      </c>
      <c r="F85" s="64">
        <f t="shared" si="2"/>
        <v>0</v>
      </c>
    </row>
    <row r="86" spans="2:6" ht="20.25" customHeight="1" x14ac:dyDescent="0.2">
      <c r="B86" s="54" t="s">
        <v>203</v>
      </c>
      <c r="C86" s="55" t="s">
        <v>202</v>
      </c>
      <c r="D86" s="47">
        <v>104469.1</v>
      </c>
      <c r="E86" s="48">
        <v>0</v>
      </c>
      <c r="F86" s="64">
        <f t="shared" si="2"/>
        <v>0</v>
      </c>
    </row>
    <row r="87" spans="2:6" ht="18.75" customHeight="1" x14ac:dyDescent="0.2">
      <c r="B87" s="37" t="s">
        <v>31</v>
      </c>
      <c r="C87" s="43" t="s">
        <v>32</v>
      </c>
      <c r="D87" s="46">
        <f>SUM(D88:D92)</f>
        <v>391369.7</v>
      </c>
      <c r="E87" s="46">
        <f>SUM(E88:E92)</f>
        <v>285918.40000000002</v>
      </c>
      <c r="F87" s="64">
        <f t="shared" si="2"/>
        <v>73.055834419476014</v>
      </c>
    </row>
    <row r="88" spans="2:6" ht="18.75" customHeight="1" x14ac:dyDescent="0.2">
      <c r="B88" s="54" t="s">
        <v>119</v>
      </c>
      <c r="C88" s="55" t="s">
        <v>120</v>
      </c>
      <c r="D88" s="47">
        <v>145988.6</v>
      </c>
      <c r="E88" s="48">
        <v>106031</v>
      </c>
      <c r="F88" s="64">
        <f t="shared" si="2"/>
        <v>72.629643684506874</v>
      </c>
    </row>
    <row r="89" spans="2:6" ht="18.75" customHeight="1" x14ac:dyDescent="0.2">
      <c r="B89" s="54" t="s">
        <v>121</v>
      </c>
      <c r="C89" s="55" t="s">
        <v>122</v>
      </c>
      <c r="D89" s="47">
        <v>156464</v>
      </c>
      <c r="E89" s="48">
        <v>114734.39999999999</v>
      </c>
      <c r="F89" s="64">
        <f t="shared" si="2"/>
        <v>73.329583802024743</v>
      </c>
    </row>
    <row r="90" spans="2:6" ht="18.75" customHeight="1" x14ac:dyDescent="0.2">
      <c r="B90" s="54" t="s">
        <v>164</v>
      </c>
      <c r="C90" s="55" t="s">
        <v>172</v>
      </c>
      <c r="D90" s="47">
        <v>61278.2</v>
      </c>
      <c r="E90" s="48">
        <v>45769.5</v>
      </c>
      <c r="F90" s="64">
        <f t="shared" si="2"/>
        <v>74.691325789595652</v>
      </c>
    </row>
    <row r="91" spans="2:6" ht="21" customHeight="1" x14ac:dyDescent="0.2">
      <c r="B91" s="54" t="s">
        <v>123</v>
      </c>
      <c r="C91" s="55" t="s">
        <v>124</v>
      </c>
      <c r="D91" s="47">
        <v>7657.9</v>
      </c>
      <c r="E91" s="48">
        <v>5880.2</v>
      </c>
      <c r="F91" s="64">
        <f t="shared" si="2"/>
        <v>76.78606406456079</v>
      </c>
    </row>
    <row r="92" spans="2:6" ht="17.25" customHeight="1" x14ac:dyDescent="0.2">
      <c r="B92" s="54" t="s">
        <v>125</v>
      </c>
      <c r="C92" s="55" t="s">
        <v>126</v>
      </c>
      <c r="D92" s="47">
        <v>19981</v>
      </c>
      <c r="E92" s="48">
        <v>13503.3</v>
      </c>
      <c r="F92" s="64">
        <f t="shared" si="2"/>
        <v>67.580701666583252</v>
      </c>
    </row>
    <row r="93" spans="2:6" ht="21" customHeight="1" x14ac:dyDescent="0.2">
      <c r="B93" s="37" t="s">
        <v>33</v>
      </c>
      <c r="C93" s="43" t="s">
        <v>173</v>
      </c>
      <c r="D93" s="39">
        <f>SUM(D94:D95)</f>
        <v>68114.3</v>
      </c>
      <c r="E93" s="40">
        <f>SUM(E94:E95)</f>
        <v>55914.2</v>
      </c>
      <c r="F93" s="64">
        <f t="shared" si="2"/>
        <v>82.088783118963264</v>
      </c>
    </row>
    <row r="94" spans="2:6" ht="21" customHeight="1" x14ac:dyDescent="0.2">
      <c r="B94" s="54" t="s">
        <v>135</v>
      </c>
      <c r="C94" s="55" t="s">
        <v>174</v>
      </c>
      <c r="D94" s="44">
        <v>44592.5</v>
      </c>
      <c r="E94" s="48">
        <v>40014</v>
      </c>
      <c r="F94" s="64">
        <f t="shared" si="2"/>
        <v>89.732578348376975</v>
      </c>
    </row>
    <row r="95" spans="2:6" ht="23.25" customHeight="1" x14ac:dyDescent="0.2">
      <c r="B95" s="54" t="s">
        <v>136</v>
      </c>
      <c r="C95" s="55" t="s">
        <v>175</v>
      </c>
      <c r="D95" s="44">
        <v>23521.8</v>
      </c>
      <c r="E95" s="48">
        <v>15900.2</v>
      </c>
      <c r="F95" s="64">
        <f t="shared" si="2"/>
        <v>67.59771786172827</v>
      </c>
    </row>
    <row r="96" spans="2:6" ht="21" customHeight="1" x14ac:dyDescent="0.2">
      <c r="B96" s="37" t="s">
        <v>115</v>
      </c>
      <c r="C96" s="43" t="s">
        <v>116</v>
      </c>
      <c r="D96" s="46">
        <f>SUM(D97)</f>
        <v>45</v>
      </c>
      <c r="E96" s="46">
        <f>SUM(E97)</f>
        <v>44.8</v>
      </c>
      <c r="F96" s="64">
        <f>E96*100/D96</f>
        <v>99.555555555555557</v>
      </c>
    </row>
    <row r="97" spans="2:6" ht="23.25" customHeight="1" x14ac:dyDescent="0.2">
      <c r="B97" s="54" t="s">
        <v>117</v>
      </c>
      <c r="C97" s="55" t="s">
        <v>118</v>
      </c>
      <c r="D97" s="47">
        <v>45</v>
      </c>
      <c r="E97" s="48">
        <v>44.8</v>
      </c>
      <c r="F97" s="64">
        <f t="shared" ref="F97:F111" si="3">E97*100/D97</f>
        <v>99.555555555555557</v>
      </c>
    </row>
    <row r="98" spans="2:6" ht="17.25" customHeight="1" x14ac:dyDescent="0.2">
      <c r="B98" s="37">
        <v>1000</v>
      </c>
      <c r="C98" s="43" t="s">
        <v>34</v>
      </c>
      <c r="D98" s="39">
        <f>SUM(D99:D103)</f>
        <v>65873.399999999994</v>
      </c>
      <c r="E98" s="40">
        <f>SUM(E99:E103)</f>
        <v>43198.299999999996</v>
      </c>
      <c r="F98" s="64">
        <f t="shared" si="3"/>
        <v>65.577759763424993</v>
      </c>
    </row>
    <row r="99" spans="2:6" ht="17.25" customHeight="1" x14ac:dyDescent="0.2">
      <c r="B99" s="54" t="s">
        <v>137</v>
      </c>
      <c r="C99" s="55" t="s">
        <v>138</v>
      </c>
      <c r="D99" s="44">
        <v>563</v>
      </c>
      <c r="E99" s="48">
        <v>434.3</v>
      </c>
      <c r="F99" s="64">
        <f t="shared" si="3"/>
        <v>77.140319715808175</v>
      </c>
    </row>
    <row r="100" spans="2:6" ht="17.25" customHeight="1" x14ac:dyDescent="0.2">
      <c r="B100" s="54" t="s">
        <v>139</v>
      </c>
      <c r="C100" s="55" t="s">
        <v>140</v>
      </c>
      <c r="D100" s="44">
        <v>25612.7</v>
      </c>
      <c r="E100" s="48">
        <v>18722.2</v>
      </c>
      <c r="F100" s="64">
        <f t="shared" si="3"/>
        <v>73.097330621137175</v>
      </c>
    </row>
    <row r="101" spans="2:6" ht="17.25" customHeight="1" x14ac:dyDescent="0.2">
      <c r="B101" s="54" t="s">
        <v>141</v>
      </c>
      <c r="C101" s="55" t="s">
        <v>142</v>
      </c>
      <c r="D101" s="44">
        <v>14864.8</v>
      </c>
      <c r="E101" s="48">
        <v>11244.5</v>
      </c>
      <c r="F101" s="64">
        <f t="shared" si="3"/>
        <v>75.645148269737902</v>
      </c>
    </row>
    <row r="102" spans="2:6" ht="17.25" customHeight="1" x14ac:dyDescent="0.2">
      <c r="B102" s="54" t="s">
        <v>143</v>
      </c>
      <c r="C102" s="55" t="s">
        <v>144</v>
      </c>
      <c r="D102" s="44">
        <v>16044.9</v>
      </c>
      <c r="E102" s="48">
        <v>6898.7</v>
      </c>
      <c r="F102" s="64">
        <f t="shared" si="3"/>
        <v>42.996216866418614</v>
      </c>
    </row>
    <row r="103" spans="2:6" ht="17.25" customHeight="1" x14ac:dyDescent="0.2">
      <c r="B103" s="54" t="s">
        <v>145</v>
      </c>
      <c r="C103" s="55" t="s">
        <v>146</v>
      </c>
      <c r="D103" s="44">
        <v>8788</v>
      </c>
      <c r="E103" s="48">
        <v>5898.6</v>
      </c>
      <c r="F103" s="64">
        <f t="shared" si="3"/>
        <v>67.121074192080115</v>
      </c>
    </row>
    <row r="104" spans="2:6" ht="17.25" customHeight="1" x14ac:dyDescent="0.2">
      <c r="B104" s="37" t="s">
        <v>76</v>
      </c>
      <c r="C104" s="43" t="s">
        <v>77</v>
      </c>
      <c r="D104" s="40">
        <f>SUM(D105+D106)</f>
        <v>33723.200000000004</v>
      </c>
      <c r="E104" s="40">
        <f>SUM(E105+E106)</f>
        <v>24384.300000000003</v>
      </c>
      <c r="F104" s="64">
        <f t="shared" si="3"/>
        <v>72.307195046733412</v>
      </c>
    </row>
    <row r="105" spans="2:6" ht="17.25" customHeight="1" x14ac:dyDescent="0.2">
      <c r="B105" s="54" t="s">
        <v>147</v>
      </c>
      <c r="C105" s="55" t="s">
        <v>177</v>
      </c>
      <c r="D105" s="44">
        <v>33083.800000000003</v>
      </c>
      <c r="E105" s="48">
        <v>23744.9</v>
      </c>
      <c r="F105" s="64">
        <f t="shared" si="3"/>
        <v>71.771985080311197</v>
      </c>
    </row>
    <row r="106" spans="2:6" ht="17.25" customHeight="1" x14ac:dyDescent="0.2">
      <c r="B106" s="54" t="s">
        <v>204</v>
      </c>
      <c r="C106" s="55" t="s">
        <v>205</v>
      </c>
      <c r="D106" s="44">
        <v>639.4</v>
      </c>
      <c r="E106" s="48">
        <v>639.4</v>
      </c>
      <c r="F106" s="64">
        <f t="shared" si="3"/>
        <v>100</v>
      </c>
    </row>
    <row r="107" spans="2:6" ht="17.25" customHeight="1" x14ac:dyDescent="0.2">
      <c r="B107" s="37" t="s">
        <v>78</v>
      </c>
      <c r="C107" s="43" t="s">
        <v>79</v>
      </c>
      <c r="D107" s="40">
        <f>SUM(D108)</f>
        <v>2356.1</v>
      </c>
      <c r="E107" s="40">
        <f>SUM(E108)</f>
        <v>1635.5</v>
      </c>
      <c r="F107" s="64">
        <f t="shared" si="3"/>
        <v>69.415559611221937</v>
      </c>
    </row>
    <row r="108" spans="2:6" ht="20.25" customHeight="1" x14ac:dyDescent="0.2">
      <c r="B108" s="56" t="s">
        <v>148</v>
      </c>
      <c r="C108" s="57" t="s">
        <v>149</v>
      </c>
      <c r="D108" s="58">
        <v>2356.1</v>
      </c>
      <c r="E108" s="59">
        <v>1635.5</v>
      </c>
      <c r="F108" s="64">
        <f t="shared" si="3"/>
        <v>69.415559611221937</v>
      </c>
    </row>
    <row r="109" spans="2:6" ht="31.5" x14ac:dyDescent="0.2">
      <c r="B109" s="49" t="s">
        <v>80</v>
      </c>
      <c r="C109" s="50" t="s">
        <v>81</v>
      </c>
      <c r="D109" s="51">
        <f>SUM(D110)</f>
        <v>6274.7</v>
      </c>
      <c r="E109" s="51">
        <f>SUM(E110)</f>
        <v>3600.2</v>
      </c>
      <c r="F109" s="65">
        <f t="shared" si="3"/>
        <v>57.376448276411622</v>
      </c>
    </row>
    <row r="110" spans="2:6" ht="26.25" thickBot="1" x14ac:dyDescent="0.25">
      <c r="B110" s="56" t="s">
        <v>150</v>
      </c>
      <c r="C110" s="57" t="s">
        <v>176</v>
      </c>
      <c r="D110" s="58">
        <v>6274.7</v>
      </c>
      <c r="E110" s="59">
        <v>3600.2</v>
      </c>
      <c r="F110" s="65">
        <f t="shared" si="3"/>
        <v>57.376448276411622</v>
      </c>
    </row>
    <row r="111" spans="2:6" ht="19.5" thickBot="1" x14ac:dyDescent="0.25">
      <c r="B111" s="63"/>
      <c r="C111" s="31" t="s">
        <v>154</v>
      </c>
      <c r="D111" s="60">
        <f>SUM(D65+D73+D76+D80+D87+D93+D98+D104+D107+D109+D96+D85)</f>
        <v>1184556.9000000004</v>
      </c>
      <c r="E111" s="60">
        <f>SUM(E65+E73+E76+E80+E87+E93+E98+E104+E107+E109+E96+E85)</f>
        <v>707129.70000000007</v>
      </c>
      <c r="F111" s="67">
        <f t="shared" si="3"/>
        <v>59.695714068273105</v>
      </c>
    </row>
    <row r="112" spans="2:6" ht="16.5" customHeight="1" x14ac:dyDescent="0.2">
      <c r="B112" s="52"/>
      <c r="C112" s="32" t="s">
        <v>35</v>
      </c>
      <c r="D112" s="53">
        <f>SUM(D63-D111)</f>
        <v>-37622.900000000373</v>
      </c>
      <c r="E112" s="53">
        <f>SUM(E63-E111)</f>
        <v>20817.359999999986</v>
      </c>
      <c r="F112" s="36"/>
    </row>
    <row r="113" spans="1:7" ht="23.25" customHeight="1" x14ac:dyDescent="0.2">
      <c r="B113" s="82" t="s">
        <v>192</v>
      </c>
      <c r="C113" s="83"/>
      <c r="D113" s="83"/>
      <c r="E113" s="83"/>
      <c r="F113" s="83"/>
    </row>
    <row r="114" spans="1:7" ht="19.5" customHeight="1" x14ac:dyDescent="0.2">
      <c r="A114" s="69"/>
      <c r="B114" s="69"/>
      <c r="C114" s="69"/>
      <c r="D114" s="69"/>
      <c r="E114" s="69"/>
      <c r="F114" s="69"/>
      <c r="G114" s="69"/>
    </row>
    <row r="115" spans="1:7" ht="42.75" customHeight="1" x14ac:dyDescent="0.2">
      <c r="A115" s="4"/>
      <c r="B115" s="9"/>
      <c r="C115" s="10"/>
      <c r="D115" s="11"/>
      <c r="E115" s="15"/>
      <c r="F115" s="11"/>
    </row>
    <row r="116" spans="1:7" x14ac:dyDescent="0.2">
      <c r="A116" s="4"/>
      <c r="B116" s="9"/>
      <c r="C116" s="10"/>
      <c r="D116" s="11"/>
      <c r="E116" s="15"/>
      <c r="F116" s="11"/>
    </row>
    <row r="117" spans="1:7" x14ac:dyDescent="0.2">
      <c r="A117" s="4"/>
      <c r="B117" s="9"/>
      <c r="C117" s="10"/>
      <c r="D117" s="11"/>
      <c r="E117" s="15"/>
      <c r="F117" s="11"/>
    </row>
    <row r="118" spans="1:7" ht="15" x14ac:dyDescent="0.2">
      <c r="A118" s="4"/>
      <c r="B118" s="17"/>
      <c r="C118" s="17"/>
      <c r="D118" s="17"/>
      <c r="E118" s="17"/>
      <c r="F118" s="17"/>
    </row>
    <row r="119" spans="1:7" ht="15" x14ac:dyDescent="0.2">
      <c r="A119" s="4"/>
      <c r="B119" s="12"/>
      <c r="C119" s="13"/>
      <c r="D119" s="14"/>
      <c r="E119" s="16"/>
      <c r="F119" s="14"/>
      <c r="G119" s="14"/>
    </row>
    <row r="120" spans="1:7" x14ac:dyDescent="0.2">
      <c r="A120" s="4"/>
      <c r="B120" s="6"/>
      <c r="C120" s="6"/>
    </row>
    <row r="121" spans="1:7" x14ac:dyDescent="0.2">
      <c r="A121" s="4"/>
      <c r="C121" s="8"/>
    </row>
    <row r="122" spans="1:7" x14ac:dyDescent="0.2">
      <c r="A122" s="4"/>
    </row>
    <row r="123" spans="1:7" x14ac:dyDescent="0.2">
      <c r="A123" s="4"/>
    </row>
    <row r="125" spans="1:7" ht="18.75" customHeight="1" x14ac:dyDescent="0.2"/>
    <row r="126" spans="1:7" ht="25.5" customHeight="1" x14ac:dyDescent="0.2">
      <c r="A126" s="7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</sheetData>
  <mergeCells count="7">
    <mergeCell ref="A114:G114"/>
    <mergeCell ref="B2:F3"/>
    <mergeCell ref="B4:C5"/>
    <mergeCell ref="F4:F5"/>
    <mergeCell ref="D4:D5"/>
    <mergeCell ref="E4:E5"/>
    <mergeCell ref="B113:F11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V17" sqref="V17"/>
    </sheetView>
  </sheetViews>
  <sheetFormatPr defaultRowHeight="12.75" x14ac:dyDescent="0.2"/>
  <sheetData>
    <row r="2" spans="2:15" ht="12.75" customHeight="1" x14ac:dyDescent="0.2">
      <c r="B2" s="84" t="s">
        <v>211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2018-10-08T02:23:52Z</cp:lastPrinted>
  <dcterms:created xsi:type="dcterms:W3CDTF">2005-02-24T04:25:28Z</dcterms:created>
  <dcterms:modified xsi:type="dcterms:W3CDTF">2018-10-30T06:42:28Z</dcterms:modified>
</cp:coreProperties>
</file>