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83" i="1" l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9" i="1"/>
  <c r="F48" i="1"/>
  <c r="F47" i="1"/>
  <c r="F46" i="1"/>
  <c r="F44" i="1"/>
  <c r="F43" i="1"/>
  <c r="F41" i="1"/>
  <c r="F40" i="1"/>
  <c r="F39" i="1"/>
  <c r="F37" i="1"/>
  <c r="F36" i="1"/>
  <c r="F35" i="1"/>
  <c r="F34" i="1"/>
  <c r="F32" i="1"/>
  <c r="F31" i="1"/>
  <c r="F30" i="1"/>
  <c r="F27" i="1"/>
  <c r="F24" i="1"/>
  <c r="F23" i="1"/>
  <c r="F20" i="1"/>
  <c r="F19" i="1"/>
  <c r="F18" i="1"/>
  <c r="F17" i="1"/>
  <c r="F15" i="1"/>
  <c r="F14" i="1"/>
  <c r="F12" i="1"/>
  <c r="F11" i="1"/>
  <c r="D83" i="1"/>
  <c r="F13" i="1"/>
  <c r="D33" i="1"/>
  <c r="D10" i="1"/>
  <c r="E96" i="1"/>
  <c r="D96" i="1"/>
  <c r="E33" i="1"/>
  <c r="F33" i="1" s="1"/>
  <c r="E115" i="1" l="1"/>
  <c r="D115" i="1"/>
  <c r="F118" i="1"/>
  <c r="E53" i="1" l="1"/>
  <c r="E52" i="1" s="1"/>
  <c r="E51" i="1" s="1"/>
  <c r="F95" i="1" l="1"/>
  <c r="D90" i="1"/>
  <c r="E90" i="1"/>
  <c r="D53" i="1" l="1"/>
  <c r="F53" i="1" s="1"/>
  <c r="D52" i="1" l="1"/>
  <c r="D51" i="1" s="1"/>
  <c r="E29" i="1"/>
  <c r="D29" i="1"/>
  <c r="F29" i="1" l="1"/>
  <c r="F52" i="1"/>
  <c r="F51" i="1"/>
  <c r="E42" i="1"/>
  <c r="D42" i="1"/>
  <c r="F42" i="1" l="1"/>
  <c r="E21" i="1"/>
  <c r="D21" i="1"/>
  <c r="F21" i="1" l="1"/>
  <c r="F78" i="1"/>
  <c r="F97" i="1" l="1"/>
  <c r="E10" i="1" l="1"/>
  <c r="F10" i="1" s="1"/>
  <c r="F96" i="1" l="1"/>
  <c r="F102" i="1" l="1"/>
  <c r="D119" i="1"/>
  <c r="E16" i="1" l="1"/>
  <c r="E108" i="1" l="1"/>
  <c r="E74" i="1"/>
  <c r="E86" i="1"/>
  <c r="E99" i="1"/>
  <c r="E105" i="1"/>
  <c r="E110" i="1"/>
  <c r="E121" i="1"/>
  <c r="D86" i="1"/>
  <c r="D99" i="1"/>
  <c r="E8" i="1"/>
  <c r="E26" i="1"/>
  <c r="E38" i="1"/>
  <c r="E45" i="1"/>
  <c r="F85" i="1"/>
  <c r="F115" i="1"/>
  <c r="D8" i="1"/>
  <c r="D26" i="1"/>
  <c r="D38" i="1"/>
  <c r="D45" i="1"/>
  <c r="D16" i="1"/>
  <c r="F16" i="1" s="1"/>
  <c r="E119" i="1"/>
  <c r="F119" i="1" s="1"/>
  <c r="D121" i="1"/>
  <c r="D74" i="1"/>
  <c r="D105" i="1"/>
  <c r="D108" i="1"/>
  <c r="D110" i="1"/>
  <c r="F122" i="1"/>
  <c r="F120" i="1"/>
  <c r="F116" i="1"/>
  <c r="F114" i="1"/>
  <c r="F113" i="1"/>
  <c r="F112" i="1"/>
  <c r="F111" i="1"/>
  <c r="F107" i="1"/>
  <c r="F106" i="1"/>
  <c r="F82" i="1"/>
  <c r="F79" i="1"/>
  <c r="F77" i="1"/>
  <c r="F76" i="1"/>
  <c r="F75" i="1"/>
  <c r="F104" i="1"/>
  <c r="F103" i="1"/>
  <c r="F101" i="1"/>
  <c r="F100" i="1"/>
  <c r="F109" i="1"/>
  <c r="F91" i="1"/>
  <c r="F92" i="1"/>
  <c r="F88" i="1"/>
  <c r="F89" i="1"/>
  <c r="F93" i="1"/>
  <c r="F87" i="1"/>
  <c r="F45" i="1" l="1"/>
  <c r="F38" i="1"/>
  <c r="F8" i="1"/>
  <c r="E7" i="1"/>
  <c r="F26" i="1"/>
  <c r="D7" i="1"/>
  <c r="E123" i="1"/>
  <c r="D123" i="1"/>
  <c r="F108" i="1"/>
  <c r="F121" i="1"/>
  <c r="E73" i="1"/>
  <c r="D73" i="1"/>
  <c r="F90" i="1"/>
  <c r="F86" i="1"/>
  <c r="F105" i="1"/>
  <c r="F110" i="1"/>
  <c r="F99" i="1"/>
  <c r="F74" i="1"/>
  <c r="F7" i="1" l="1"/>
  <c r="F123" i="1"/>
  <c r="F73" i="1"/>
  <c r="D6" i="1"/>
  <c r="D72" i="1" s="1"/>
  <c r="D124" i="1" s="1"/>
  <c r="E6" i="1" l="1"/>
  <c r="E72" i="1" l="1"/>
  <c r="F72" i="1" s="1"/>
  <c r="F6" i="1"/>
  <c r="E124" i="1"/>
</calcChain>
</file>

<file path=xl/sharedStrings.xml><?xml version="1.0" encoding="utf-8"?>
<sst xmlns="http://schemas.openxmlformats.org/spreadsheetml/2006/main" count="243" uniqueCount="227">
  <si>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</si>
  <si>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</si>
  <si>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</si>
  <si>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</si>
  <si>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</si>
  <si>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</si>
  <si>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</si>
  <si>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</si>
  <si>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</si>
  <si>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</si>
  <si>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</si>
  <si>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</si>
  <si>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</si>
  <si>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</si>
  <si>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</si>
  <si>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</si>
  <si>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</si>
  <si>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</si>
  <si>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</si>
  <si>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</si>
  <si>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</si>
  <si>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</si>
  <si>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</si>
  <si>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</si>
  <si>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</si>
  <si>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</si>
  <si>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</si>
  <si>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</si>
  <si>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</si>
  <si>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</si>
  <si>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</si>
  <si>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</si>
  <si>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</si>
  <si>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</si>
  <si>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</si>
  <si>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</si>
  <si>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</si>
  <si>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</si>
  <si>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</si>
  <si>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</si>
  <si>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</si>
  <si>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</si>
  <si>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</si>
  <si>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</si>
  <si>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</si>
  <si>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</si>
  <si>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</si>
  <si>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</si>
  <si>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</si>
  <si>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</si>
  <si>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</si>
  <si>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</si>
  <si>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</si>
  <si>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</si>
  <si>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</si>
  <si>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</si>
  <si>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</si>
  <si>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</si>
  <si>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</si>
  <si>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</si>
  <si>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</si>
  <si>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</si>
  <si>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</si>
  <si>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</si>
  <si>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</si>
  <si>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</si>
  <si>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</si>
  <si>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</si>
  <si>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</si>
  <si>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</si>
  <si>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</si>
  <si>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</si>
  <si>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</si>
  <si>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</si>
  <si>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</si>
  <si>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</si>
  <si>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</si>
  <si>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</si>
  <si>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</si>
  <si>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</si>
  <si>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</si>
  <si>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</si>
  <si>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</si>
  <si>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</si>
  <si>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</si>
  <si>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</si>
  <si>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</si>
  <si>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</si>
  <si>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</si>
  <si>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</si>
  <si>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</si>
  <si>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</si>
  <si>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</si>
  <si>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</si>
  <si>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</si>
  <si>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</si>
  <si>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</si>
  <si>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</si>
  <si>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</si>
  <si>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</si>
  <si>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</si>
  <si>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</si>
  <si>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</si>
  <si>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</si>
  <si>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</si>
  <si>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</si>
  <si>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</si>
  <si>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</si>
  <si>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</si>
  <si>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</si>
  <si>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</si>
  <si>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</si>
  <si>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</si>
  <si>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</si>
  <si>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</si>
  <si>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</si>
  <si>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</si>
  <si>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</si>
  <si>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</si>
  <si>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</si>
  <si>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</si>
  <si>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</si>
  <si>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</si>
  <si>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</si>
  <si>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</si>
  <si>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</si>
  <si>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</si>
  <si>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</si>
  <si>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</si>
  <si>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</si>
  <si>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</si>
  <si>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</si>
  <si>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</si>
  <si>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</si>
  <si>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</si>
  <si>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</si>
  <si>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</si>
  <si>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</si>
  <si>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</si>
  <si>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</si>
  <si>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</si>
  <si>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</si>
  <si>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</si>
  <si>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</si>
  <si>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</si>
  <si>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</si>
  <si>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</si>
  <si>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</si>
  <si>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</si>
  <si>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</si>
  <si>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</si>
  <si>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</si>
  <si>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</si>
  <si>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</si>
  <si>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</si>
  <si>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</si>
  <si>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</si>
  <si>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</si>
  <si>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</si>
  <si>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</si>
  <si>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</si>
  <si>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</si>
  <si>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</si>
  <si>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</si>
  <si>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</si>
  <si>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</si>
  <si>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</si>
  <si>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</si>
  <si>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</si>
  <si>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</si>
  <si>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</si>
  <si>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</si>
  <si>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</si>
  <si>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</si>
  <si>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</si>
  <si>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</si>
  <si>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</si>
  <si>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</si>
  <si>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</si>
  <si>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</si>
  <si>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</si>
  <si>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</si>
  <si>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</si>
  <si>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</si>
  <si>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</si>
  <si>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</si>
  <si>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</si>
  <si>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</si>
  <si>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</si>
  <si>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</si>
  <si>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</si>
  <si>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</si>
  <si>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</si>
  <si>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</si>
  <si>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</si>
  <si>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</si>
  <si>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</si>
  <si>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</si>
  <si>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</si>
  <si>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</si>
  <si>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</si>
  <si>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</si>
  <si>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</si>
  <si>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</si>
  <si>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</si>
  <si>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</si>
  <si>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</si>
  <si>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</si>
  <si>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</si>
  <si>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</si>
  <si>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</si>
  <si>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</si>
  <si>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</si>
  <si>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</si>
  <si>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</si>
  <si>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Налог на доходы физических лиц в отношении доходов физических лиц части суммы налога, превышающей 650000 рублей, относящейся к части налоговой базы, превышающей 5000000 рублей</t>
  </si>
  <si>
    <t>1 01 02080 01 0000 110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</si>
  <si>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</si>
  <si>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</si>
  <si>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</si>
  <si>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</si>
  <si>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</si>
  <si>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</si>
  <si>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01.07.2021г.</t>
    </r>
  </si>
  <si>
    <t>Безвозмездные поступления от негосударственных организаций в бюджеты городских округов</t>
  </si>
  <si>
    <t>Исполняющий обязанности руководителя финансового управления администрации города Енисейска                                                     Н.В.Мизонова</t>
  </si>
  <si>
    <t>Текущее исполнение городского бюджета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</si>
</sst>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0" fontId="25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2" borderId="2" xfId="2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16" fillId="0" borderId="2" xfId="3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6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4">
    <cellStyle name="Обычный" xfId="0" builtinId="0"/>
    <cellStyle name="Обычный_Лист1" xfId="1"/>
    <cellStyle name="Обычный_Лист1 2" xfId="3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64215228739623"/>
          <c:y val="2.285972056744653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1183581.3</c:v>
                </c:pt>
                <c:pt idx="1">
                  <c:v>1372227.4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618106.6</c:v>
                </c:pt>
                <c:pt idx="1">
                  <c:v>588458.1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51680"/>
        <c:axId val="104153472"/>
      </c:barChart>
      <c:catAx>
        <c:axId val="10415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153472"/>
        <c:crossesAt val="0"/>
        <c:auto val="1"/>
        <c:lblAlgn val="ctr"/>
        <c:lblOffset val="100"/>
        <c:noMultiLvlLbl val="0"/>
      </c:catAx>
      <c:valAx>
        <c:axId val="10415347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0415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00516809762356"/>
          <c:y val="2.270609778990075E-2"/>
          <c:w val="0.2025056899787733"/>
          <c:h val="0.14450539978316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554142</xdr:colOff>
      <xdr:row>37</xdr:row>
      <xdr:rowOff>38980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0.85775</cdr:x>
      <cdr:y>0.47586</cdr:y>
    </cdr:from>
    <cdr:to>
      <cdr:x>0.96816</cdr:x>
      <cdr:y>0.57241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272808" y="2484276"/>
          <a:ext cx="936160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42,9%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0.41614</cdr:x>
      <cdr:y>0.45517</cdr:y>
    </cdr:from>
    <cdr:to>
      <cdr:x>0.52654</cdr:x>
      <cdr:y>0.54482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28392" y="2376264"/>
          <a:ext cx="936076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52,2%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view="pageBreakPreview" topLeftCell="B45" zoomScaleNormal="75" workbookViewId="0">
      <selection activeCell="A126" sqref="A126:G126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223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1183581.3</v>
      </c>
      <c r="E6" s="36">
        <f>SUM(E7+E51)</f>
        <v>618106.64</v>
      </c>
      <c r="F6" s="64">
        <f t="shared" ref="F6:F68" si="0">E6*100/D6</f>
        <v>52.223420562660124</v>
      </c>
    </row>
    <row r="7" spans="1:6" ht="14.25" customHeight="1" x14ac:dyDescent="0.2">
      <c r="B7" s="19" t="s">
        <v>4</v>
      </c>
      <c r="C7" s="43" t="s">
        <v>51</v>
      </c>
      <c r="D7" s="39">
        <f>SUM(D8+D21+D26+D29+D33+D38+D45+D48+D49+D42+D16+D32)</f>
        <v>204179.80000000002</v>
      </c>
      <c r="E7" s="39">
        <f>SUM(E8+E21+E26+E29+E33+E38+E45+E48+E49+E42+E16+E32+E50)</f>
        <v>94201.040000000008</v>
      </c>
      <c r="F7" s="64">
        <f t="shared" si="0"/>
        <v>46.13631710874435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141247</v>
      </c>
      <c r="E8" s="40">
        <f>SUM(E9+E10)</f>
        <v>62971.4</v>
      </c>
      <c r="F8" s="64">
        <f t="shared" si="0"/>
        <v>44.582469008191325</v>
      </c>
    </row>
    <row r="9" spans="1:6" ht="14.25" customHeight="1" x14ac:dyDescent="0.2">
      <c r="B9" s="19" t="s">
        <v>6</v>
      </c>
      <c r="C9" s="22" t="s">
        <v>7</v>
      </c>
      <c r="D9" s="48">
        <v>697</v>
      </c>
      <c r="E9" s="48">
        <v>1675</v>
      </c>
      <c r="F9" s="73" t="s">
        <v>222</v>
      </c>
    </row>
    <row r="10" spans="1:6" ht="17.25" customHeight="1" x14ac:dyDescent="0.2">
      <c r="B10" s="62" t="s">
        <v>8</v>
      </c>
      <c r="C10" s="21" t="s">
        <v>9</v>
      </c>
      <c r="D10" s="40">
        <f>SUM(D11:D15)</f>
        <v>140550</v>
      </c>
      <c r="E10" s="40">
        <f>SUM(E11:E14)</f>
        <v>61296.4</v>
      </c>
      <c r="F10" s="64">
        <f t="shared" si="0"/>
        <v>43.611810743507647</v>
      </c>
    </row>
    <row r="11" spans="1:6" ht="68.25" customHeight="1" x14ac:dyDescent="0.2">
      <c r="B11" s="33" t="s">
        <v>160</v>
      </c>
      <c r="C11" s="22" t="s">
        <v>156</v>
      </c>
      <c r="D11" s="48">
        <v>139513.20000000001</v>
      </c>
      <c r="E11" s="48">
        <v>60413</v>
      </c>
      <c r="F11" s="64">
        <f t="shared" si="0"/>
        <v>43.302712574867464</v>
      </c>
    </row>
    <row r="12" spans="1:6" ht="93" customHeight="1" x14ac:dyDescent="0.2">
      <c r="B12" s="33" t="s">
        <v>161</v>
      </c>
      <c r="C12" s="22" t="s">
        <v>157</v>
      </c>
      <c r="D12" s="48">
        <v>90</v>
      </c>
      <c r="E12" s="48">
        <v>23.3</v>
      </c>
      <c r="F12" s="64">
        <f t="shared" si="0"/>
        <v>25.888888888888889</v>
      </c>
    </row>
    <row r="13" spans="1:6" ht="46.5" customHeight="1" x14ac:dyDescent="0.2">
      <c r="B13" s="33" t="s">
        <v>162</v>
      </c>
      <c r="C13" s="22" t="s">
        <v>158</v>
      </c>
      <c r="D13" s="48">
        <v>456</v>
      </c>
      <c r="E13" s="48">
        <v>735.1</v>
      </c>
      <c r="F13" s="64">
        <f t="shared" si="0"/>
        <v>161.20614035087721</v>
      </c>
    </row>
    <row r="14" spans="1:6" ht="84.75" customHeight="1" x14ac:dyDescent="0.2">
      <c r="B14" s="33" t="s">
        <v>163</v>
      </c>
      <c r="C14" s="22" t="s">
        <v>159</v>
      </c>
      <c r="D14" s="48">
        <v>375</v>
      </c>
      <c r="E14" s="48">
        <v>125</v>
      </c>
      <c r="F14" s="64">
        <f t="shared" si="0"/>
        <v>33.333333333333336</v>
      </c>
    </row>
    <row r="15" spans="1:6" ht="62.25" customHeight="1" x14ac:dyDescent="0.2">
      <c r="B15" s="33" t="s">
        <v>216</v>
      </c>
      <c r="C15" s="70" t="s">
        <v>215</v>
      </c>
      <c r="D15" s="48">
        <v>115.8</v>
      </c>
      <c r="E15" s="48">
        <v>0</v>
      </c>
      <c r="F15" s="64">
        <f t="shared" si="0"/>
        <v>0</v>
      </c>
    </row>
    <row r="16" spans="1:6" ht="29.25" customHeight="1" x14ac:dyDescent="0.2">
      <c r="B16" s="19" t="s">
        <v>99</v>
      </c>
      <c r="C16" s="21" t="s">
        <v>89</v>
      </c>
      <c r="D16" s="40">
        <f>SUM(D17:D20)</f>
        <v>759.2</v>
      </c>
      <c r="E16" s="40">
        <f>SUM(E17:E20)</f>
        <v>357.19999999999993</v>
      </c>
      <c r="F16" s="64">
        <f t="shared" si="0"/>
        <v>47.049525816649094</v>
      </c>
    </row>
    <row r="17" spans="2:6" ht="54.75" customHeight="1" x14ac:dyDescent="0.2">
      <c r="B17" s="33" t="s">
        <v>94</v>
      </c>
      <c r="C17" s="22" t="s">
        <v>90</v>
      </c>
      <c r="D17" s="48">
        <v>348.6</v>
      </c>
      <c r="E17" s="48">
        <v>161.5</v>
      </c>
      <c r="F17" s="64">
        <f t="shared" si="0"/>
        <v>46.328169822145725</v>
      </c>
    </row>
    <row r="18" spans="2:6" ht="43.5" customHeight="1" x14ac:dyDescent="0.2">
      <c r="B18" s="33" t="s">
        <v>95</v>
      </c>
      <c r="C18" s="22" t="s">
        <v>91</v>
      </c>
      <c r="D18" s="48">
        <v>2</v>
      </c>
      <c r="E18" s="48">
        <v>1.2</v>
      </c>
      <c r="F18" s="64">
        <f t="shared" si="0"/>
        <v>60</v>
      </c>
    </row>
    <row r="19" spans="2:6" ht="69.75" customHeight="1" x14ac:dyDescent="0.2">
      <c r="B19" s="33" t="s">
        <v>96</v>
      </c>
      <c r="C19" s="22" t="s">
        <v>92</v>
      </c>
      <c r="D19" s="48">
        <v>458.6</v>
      </c>
      <c r="E19" s="48">
        <v>224.6</v>
      </c>
      <c r="F19" s="64">
        <f t="shared" si="0"/>
        <v>48.975141735717401</v>
      </c>
    </row>
    <row r="20" spans="2:6" ht="67.5" customHeight="1" x14ac:dyDescent="0.2">
      <c r="B20" s="33" t="s">
        <v>97</v>
      </c>
      <c r="C20" s="22" t="s">
        <v>93</v>
      </c>
      <c r="D20" s="48">
        <v>-50</v>
      </c>
      <c r="E20" s="48">
        <v>-30.1</v>
      </c>
      <c r="F20" s="64">
        <f t="shared" si="0"/>
        <v>60.2</v>
      </c>
    </row>
    <row r="21" spans="2:6" ht="17.25" customHeight="1" x14ac:dyDescent="0.2">
      <c r="B21" s="20" t="s">
        <v>98</v>
      </c>
      <c r="C21" s="23" t="s">
        <v>37</v>
      </c>
      <c r="D21" s="40">
        <f>SUM(D22+D25+D24+D23)</f>
        <v>27266.400000000001</v>
      </c>
      <c r="E21" s="40">
        <f>SUM(E22+E25+E24+E23)</f>
        <v>16487.14</v>
      </c>
      <c r="F21" s="64">
        <f t="shared" si="0"/>
        <v>60.466874981662407</v>
      </c>
    </row>
    <row r="22" spans="2:6" ht="26.25" customHeight="1" x14ac:dyDescent="0.2">
      <c r="B22" s="19" t="s">
        <v>47</v>
      </c>
      <c r="C22" s="22" t="s">
        <v>172</v>
      </c>
      <c r="D22" s="48">
        <v>2500</v>
      </c>
      <c r="E22" s="48">
        <v>2659.8</v>
      </c>
      <c r="F22" s="73" t="s">
        <v>222</v>
      </c>
    </row>
    <row r="23" spans="2:6" ht="44.25" hidden="1" customHeight="1" x14ac:dyDescent="0.2">
      <c r="B23" s="19" t="s">
        <v>47</v>
      </c>
      <c r="C23" s="22" t="s">
        <v>173</v>
      </c>
      <c r="D23" s="48">
        <v>0</v>
      </c>
      <c r="E23" s="48">
        <v>0.04</v>
      </c>
      <c r="F23" s="64" t="e">
        <f t="shared" si="0"/>
        <v>#DIV/0!</v>
      </c>
    </row>
    <row r="24" spans="2:6" ht="26.25" customHeight="1" x14ac:dyDescent="0.2">
      <c r="B24" s="19" t="s">
        <v>214</v>
      </c>
      <c r="C24" s="22" t="s">
        <v>213</v>
      </c>
      <c r="D24" s="48">
        <v>24466.400000000001</v>
      </c>
      <c r="E24" s="48">
        <v>11383.6</v>
      </c>
      <c r="F24" s="64">
        <f t="shared" si="0"/>
        <v>46.527482588366084</v>
      </c>
    </row>
    <row r="25" spans="2:6" ht="38.25" customHeight="1" x14ac:dyDescent="0.2">
      <c r="B25" s="19" t="s">
        <v>100</v>
      </c>
      <c r="C25" s="22" t="s">
        <v>101</v>
      </c>
      <c r="D25" s="48">
        <v>300</v>
      </c>
      <c r="E25" s="48">
        <v>2443.6999999999998</v>
      </c>
      <c r="F25" s="73" t="s">
        <v>222</v>
      </c>
    </row>
    <row r="26" spans="2:6" x14ac:dyDescent="0.2">
      <c r="B26" s="19" t="s">
        <v>10</v>
      </c>
      <c r="C26" s="23" t="s">
        <v>11</v>
      </c>
      <c r="D26" s="40">
        <f>SUM(D27+D28)</f>
        <v>6650</v>
      </c>
      <c r="E26" s="40">
        <f>SUM(E27+E28)</f>
        <v>3203.2999999999997</v>
      </c>
      <c r="F26" s="64">
        <f t="shared" si="0"/>
        <v>48.169924812030075</v>
      </c>
    </row>
    <row r="27" spans="2:6" x14ac:dyDescent="0.2">
      <c r="B27" s="19" t="s">
        <v>48</v>
      </c>
      <c r="C27" s="22" t="s">
        <v>12</v>
      </c>
      <c r="D27" s="48">
        <v>4350</v>
      </c>
      <c r="E27" s="48">
        <v>496.6</v>
      </c>
      <c r="F27" s="64">
        <f t="shared" si="0"/>
        <v>11.416091954022988</v>
      </c>
    </row>
    <row r="28" spans="2:6" ht="15.75" customHeight="1" x14ac:dyDescent="0.2">
      <c r="B28" s="19" t="s">
        <v>46</v>
      </c>
      <c r="C28" s="22" t="s">
        <v>36</v>
      </c>
      <c r="D28" s="48">
        <v>2300</v>
      </c>
      <c r="E28" s="48">
        <v>2706.7</v>
      </c>
      <c r="F28" s="73" t="s">
        <v>222</v>
      </c>
    </row>
    <row r="29" spans="2:6" ht="16.5" customHeight="1" x14ac:dyDescent="0.2">
      <c r="B29" s="19" t="s">
        <v>13</v>
      </c>
      <c r="C29" s="23" t="s">
        <v>14</v>
      </c>
      <c r="D29" s="40">
        <f>SUM(D30:D31)</f>
        <v>7400</v>
      </c>
      <c r="E29" s="40">
        <f>SUM(E30:E31)</f>
        <v>3333.2</v>
      </c>
      <c r="F29" s="64">
        <f t="shared" si="0"/>
        <v>45.043243243243246</v>
      </c>
    </row>
    <row r="30" spans="2:6" ht="26.25" customHeight="1" x14ac:dyDescent="0.2">
      <c r="B30" s="24" t="s">
        <v>64</v>
      </c>
      <c r="C30" s="25" t="s">
        <v>63</v>
      </c>
      <c r="D30" s="48">
        <v>7400</v>
      </c>
      <c r="E30" s="48">
        <v>3333.2</v>
      </c>
      <c r="F30" s="64">
        <f t="shared" si="0"/>
        <v>45.043243243243246</v>
      </c>
    </row>
    <row r="31" spans="2:6" ht="0.75" hidden="1" customHeight="1" x14ac:dyDescent="0.2">
      <c r="B31" s="24" t="s">
        <v>191</v>
      </c>
      <c r="C31" s="25" t="s">
        <v>190</v>
      </c>
      <c r="D31" s="48">
        <v>0</v>
      </c>
      <c r="E31" s="48">
        <v>0</v>
      </c>
      <c r="F31" s="64" t="e">
        <f t="shared" si="0"/>
        <v>#DIV/0!</v>
      </c>
    </row>
    <row r="32" spans="2:6" ht="27.75" hidden="1" customHeight="1" x14ac:dyDescent="0.2">
      <c r="B32" s="24" t="s">
        <v>193</v>
      </c>
      <c r="C32" s="21" t="s">
        <v>192</v>
      </c>
      <c r="D32" s="48">
        <v>0</v>
      </c>
      <c r="E32" s="48">
        <v>0</v>
      </c>
      <c r="F32" s="64" t="e">
        <f t="shared" si="0"/>
        <v>#DIV/0!</v>
      </c>
    </row>
    <row r="33" spans="1:6" ht="42.75" customHeight="1" x14ac:dyDescent="0.2">
      <c r="B33" s="19" t="s">
        <v>15</v>
      </c>
      <c r="C33" s="23" t="s">
        <v>16</v>
      </c>
      <c r="D33" s="40">
        <f>SUM(D34+D37+D35+D36)</f>
        <v>9214.8000000000011</v>
      </c>
      <c r="E33" s="40">
        <f>SUM(E34+E37+E35)</f>
        <v>5404.7000000000007</v>
      </c>
      <c r="F33" s="64">
        <f t="shared" si="0"/>
        <v>58.652385293223951</v>
      </c>
    </row>
    <row r="34" spans="1:6" ht="30" customHeight="1" x14ac:dyDescent="0.2">
      <c r="B34" s="19" t="s">
        <v>59</v>
      </c>
      <c r="C34" s="26" t="s">
        <v>103</v>
      </c>
      <c r="D34" s="48">
        <v>4244.6000000000004</v>
      </c>
      <c r="E34" s="48">
        <v>2948.5</v>
      </c>
      <c r="F34" s="64">
        <f t="shared" si="0"/>
        <v>69.464731659049136</v>
      </c>
    </row>
    <row r="35" spans="1:6" ht="28.5" customHeight="1" x14ac:dyDescent="0.2">
      <c r="B35" s="19" t="s">
        <v>59</v>
      </c>
      <c r="C35" s="26" t="s">
        <v>102</v>
      </c>
      <c r="D35" s="48">
        <v>1821.6</v>
      </c>
      <c r="E35" s="48">
        <v>1107.5999999999999</v>
      </c>
      <c r="F35" s="64">
        <f t="shared" si="0"/>
        <v>60.803689064558625</v>
      </c>
    </row>
    <row r="36" spans="1:6" ht="42" customHeight="1" x14ac:dyDescent="0.2">
      <c r="B36" s="19" t="s">
        <v>218</v>
      </c>
      <c r="C36" s="71" t="s">
        <v>217</v>
      </c>
      <c r="D36" s="48">
        <v>70.7</v>
      </c>
      <c r="E36" s="48">
        <v>0</v>
      </c>
      <c r="F36" s="64">
        <f t="shared" si="0"/>
        <v>0</v>
      </c>
    </row>
    <row r="37" spans="1:6" ht="42" customHeight="1" x14ac:dyDescent="0.2">
      <c r="B37" s="19" t="s">
        <v>60</v>
      </c>
      <c r="C37" s="26" t="s">
        <v>210</v>
      </c>
      <c r="D37" s="48">
        <v>3077.9</v>
      </c>
      <c r="E37" s="48">
        <v>1348.6</v>
      </c>
      <c r="F37" s="64">
        <f t="shared" si="0"/>
        <v>43.815588550635169</v>
      </c>
    </row>
    <row r="38" spans="1:6" ht="25.5" x14ac:dyDescent="0.2">
      <c r="A38" s="3"/>
      <c r="B38" s="27" t="s">
        <v>41</v>
      </c>
      <c r="C38" s="23" t="s">
        <v>62</v>
      </c>
      <c r="D38" s="40">
        <f>SUM(D39:D41)</f>
        <v>722</v>
      </c>
      <c r="E38" s="40">
        <f>SUM(E39:E41)</f>
        <v>138.1</v>
      </c>
      <c r="F38" s="64">
        <f t="shared" si="0"/>
        <v>19.127423822714682</v>
      </c>
    </row>
    <row r="39" spans="1:6" ht="25.5" x14ac:dyDescent="0.2">
      <c r="A39" s="3"/>
      <c r="B39" s="27" t="s">
        <v>78</v>
      </c>
      <c r="C39" s="25" t="s">
        <v>79</v>
      </c>
      <c r="D39" s="48">
        <v>498.2</v>
      </c>
      <c r="E39" s="48">
        <v>111.1</v>
      </c>
      <c r="F39" s="64">
        <f t="shared" si="0"/>
        <v>22.300281011641911</v>
      </c>
    </row>
    <row r="40" spans="1:6" ht="21" customHeight="1" x14ac:dyDescent="0.2">
      <c r="A40" s="3"/>
      <c r="B40" s="27" t="s">
        <v>80</v>
      </c>
      <c r="C40" s="25" t="s">
        <v>81</v>
      </c>
      <c r="D40" s="48">
        <v>0.2</v>
      </c>
      <c r="E40" s="48">
        <v>0</v>
      </c>
      <c r="F40" s="64">
        <f t="shared" si="0"/>
        <v>0</v>
      </c>
    </row>
    <row r="41" spans="1:6" ht="19.5" customHeight="1" x14ac:dyDescent="0.2">
      <c r="B41" s="19" t="s">
        <v>82</v>
      </c>
      <c r="C41" s="25" t="s">
        <v>83</v>
      </c>
      <c r="D41" s="44">
        <v>223.6</v>
      </c>
      <c r="E41" s="48">
        <v>27</v>
      </c>
      <c r="F41" s="64">
        <f t="shared" si="0"/>
        <v>12.075134168157424</v>
      </c>
    </row>
    <row r="42" spans="1:6" ht="29.25" customHeight="1" x14ac:dyDescent="0.2">
      <c r="B42" s="19" t="s">
        <v>61</v>
      </c>
      <c r="C42" s="21" t="s">
        <v>86</v>
      </c>
      <c r="D42" s="40">
        <f>SUM(D43:D44)</f>
        <v>330.7</v>
      </c>
      <c r="E42" s="40">
        <f>SUM(E43:E44)</f>
        <v>74.8</v>
      </c>
      <c r="F42" s="64">
        <f t="shared" si="0"/>
        <v>22.618687632295131</v>
      </c>
    </row>
    <row r="43" spans="1:6" ht="28.5" customHeight="1" x14ac:dyDescent="0.2">
      <c r="B43" s="19" t="s">
        <v>84</v>
      </c>
      <c r="C43" s="22" t="s">
        <v>85</v>
      </c>
      <c r="D43" s="44">
        <v>22.5</v>
      </c>
      <c r="E43" s="48">
        <v>11.9</v>
      </c>
      <c r="F43" s="64">
        <f t="shared" si="0"/>
        <v>52.888888888888886</v>
      </c>
    </row>
    <row r="44" spans="1:6" ht="20.25" customHeight="1" x14ac:dyDescent="0.2">
      <c r="B44" s="19" t="s">
        <v>175</v>
      </c>
      <c r="C44" s="22" t="s">
        <v>174</v>
      </c>
      <c r="D44" s="44">
        <v>308.2</v>
      </c>
      <c r="E44" s="48">
        <v>62.9</v>
      </c>
      <c r="F44" s="64">
        <f t="shared" si="0"/>
        <v>20.408825438027257</v>
      </c>
    </row>
    <row r="45" spans="1:6" ht="28.5" customHeight="1" x14ac:dyDescent="0.2">
      <c r="B45" s="19" t="s">
        <v>49</v>
      </c>
      <c r="C45" s="21" t="s">
        <v>76</v>
      </c>
      <c r="D45" s="39">
        <f>SUM(D46:D47)</f>
        <v>9016</v>
      </c>
      <c r="E45" s="39">
        <f>SUM(E46:E47)</f>
        <v>1490.5</v>
      </c>
      <c r="F45" s="64">
        <f t="shared" si="0"/>
        <v>16.531721384205856</v>
      </c>
    </row>
    <row r="46" spans="1:6" ht="15.75" customHeight="1" x14ac:dyDescent="0.2">
      <c r="B46" s="19" t="s">
        <v>67</v>
      </c>
      <c r="C46" s="25" t="s">
        <v>65</v>
      </c>
      <c r="D46" s="44">
        <v>4910.8999999999996</v>
      </c>
      <c r="E46" s="48">
        <v>643.70000000000005</v>
      </c>
      <c r="F46" s="64">
        <f t="shared" si="0"/>
        <v>13.107577022541696</v>
      </c>
    </row>
    <row r="47" spans="1:6" ht="17.25" customHeight="1" x14ac:dyDescent="0.2">
      <c r="B47" s="19" t="s">
        <v>68</v>
      </c>
      <c r="C47" s="25" t="s">
        <v>66</v>
      </c>
      <c r="D47" s="44">
        <v>4105.1000000000004</v>
      </c>
      <c r="E47" s="48">
        <v>846.8</v>
      </c>
      <c r="F47" s="64">
        <f t="shared" si="0"/>
        <v>20.627999317921606</v>
      </c>
    </row>
    <row r="48" spans="1:6" ht="15" customHeight="1" x14ac:dyDescent="0.2">
      <c r="B48" s="19" t="s">
        <v>44</v>
      </c>
      <c r="C48" s="23" t="s">
        <v>45</v>
      </c>
      <c r="D48" s="39">
        <v>10.1</v>
      </c>
      <c r="E48" s="40">
        <v>1.5</v>
      </c>
      <c r="F48" s="64">
        <f t="shared" si="0"/>
        <v>14.851485148514852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1563.6</v>
      </c>
      <c r="E49" s="40">
        <v>730.5</v>
      </c>
      <c r="F49" s="64">
        <f t="shared" si="0"/>
        <v>46.719109746738297</v>
      </c>
    </row>
    <row r="50" spans="1:7" ht="15" customHeight="1" x14ac:dyDescent="0.2">
      <c r="A50" s="3"/>
      <c r="B50" s="19" t="s">
        <v>206</v>
      </c>
      <c r="C50" s="23" t="s">
        <v>205</v>
      </c>
      <c r="D50" s="39">
        <v>0</v>
      </c>
      <c r="E50" s="40">
        <v>8.6999999999999993</v>
      </c>
      <c r="F50" s="64"/>
    </row>
    <row r="51" spans="1:7" ht="18.75" customHeight="1" x14ac:dyDescent="0.25">
      <c r="B51" s="19"/>
      <c r="C51" s="28" t="s">
        <v>38</v>
      </c>
      <c r="D51" s="39">
        <f>SUM(D52+D70+D71+D69)</f>
        <v>979401.5</v>
      </c>
      <c r="E51" s="39">
        <f>SUM(E52+E70+E71+E69)</f>
        <v>523905.6</v>
      </c>
      <c r="F51" s="64">
        <f t="shared" si="0"/>
        <v>53.492423689365395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979360.29999999993</v>
      </c>
      <c r="E52" s="39">
        <f>SUM(E53+E57+E58+E59)</f>
        <v>523839.4</v>
      </c>
      <c r="F52" s="64">
        <f t="shared" si="0"/>
        <v>53.487914509093336</v>
      </c>
    </row>
    <row r="53" spans="1:7" ht="27.75" customHeight="1" x14ac:dyDescent="0.2">
      <c r="B53" s="19" t="s">
        <v>179</v>
      </c>
      <c r="C53" s="22" t="s">
        <v>18</v>
      </c>
      <c r="D53" s="44">
        <f>D54+D55+D56</f>
        <v>289174.8</v>
      </c>
      <c r="E53" s="44">
        <f>E54+E55+E56</f>
        <v>162537.70000000001</v>
      </c>
      <c r="F53" s="64">
        <f t="shared" si="0"/>
        <v>56.207421946863981</v>
      </c>
      <c r="G53" s="3"/>
    </row>
    <row r="54" spans="1:7" ht="16.5" customHeight="1" x14ac:dyDescent="0.2">
      <c r="B54" s="19" t="s">
        <v>194</v>
      </c>
      <c r="C54" s="22" t="s">
        <v>50</v>
      </c>
      <c r="D54" s="44">
        <v>201569</v>
      </c>
      <c r="E54" s="48">
        <v>155969.20000000001</v>
      </c>
      <c r="F54" s="64">
        <f t="shared" si="0"/>
        <v>77.377572940283486</v>
      </c>
      <c r="G54" s="3"/>
    </row>
    <row r="55" spans="1:7" ht="27.75" customHeight="1" x14ac:dyDescent="0.2">
      <c r="B55" s="19" t="s">
        <v>195</v>
      </c>
      <c r="C55" s="22" t="s">
        <v>56</v>
      </c>
      <c r="D55" s="44">
        <v>28707</v>
      </c>
      <c r="E55" s="48">
        <v>0</v>
      </c>
      <c r="F55" s="64">
        <f t="shared" si="0"/>
        <v>0</v>
      </c>
      <c r="G55" s="3"/>
    </row>
    <row r="56" spans="1:7" ht="27.75" customHeight="1" x14ac:dyDescent="0.2">
      <c r="B56" s="19" t="s">
        <v>196</v>
      </c>
      <c r="C56" s="68" t="s">
        <v>197</v>
      </c>
      <c r="D56" s="44">
        <v>58898.8</v>
      </c>
      <c r="E56" s="48">
        <v>6568.5</v>
      </c>
      <c r="F56" s="64">
        <f t="shared" si="0"/>
        <v>11.152179670893124</v>
      </c>
      <c r="G56" s="3"/>
    </row>
    <row r="57" spans="1:7" ht="24.75" customHeight="1" x14ac:dyDescent="0.2">
      <c r="B57" s="19" t="s">
        <v>180</v>
      </c>
      <c r="C57" s="26" t="s">
        <v>52</v>
      </c>
      <c r="D57" s="47">
        <v>335849.9</v>
      </c>
      <c r="E57" s="48">
        <v>159692</v>
      </c>
      <c r="F57" s="64">
        <f t="shared" si="0"/>
        <v>47.548622167224103</v>
      </c>
      <c r="G57" s="3"/>
    </row>
    <row r="58" spans="1:7" ht="24.75" customHeight="1" x14ac:dyDescent="0.2">
      <c r="B58" s="19" t="s">
        <v>181</v>
      </c>
      <c r="C58" s="26" t="s">
        <v>53</v>
      </c>
      <c r="D58" s="47">
        <v>335604</v>
      </c>
      <c r="E58" s="48">
        <v>190685.8</v>
      </c>
      <c r="F58" s="64">
        <f t="shared" si="0"/>
        <v>56.818691076387644</v>
      </c>
      <c r="G58" s="3"/>
    </row>
    <row r="59" spans="1:7" ht="18.75" customHeight="1" x14ac:dyDescent="0.2">
      <c r="B59" s="19" t="s">
        <v>185</v>
      </c>
      <c r="C59" s="69" t="s">
        <v>184</v>
      </c>
      <c r="D59" s="47">
        <v>18731.599999999999</v>
      </c>
      <c r="E59" s="48">
        <v>10923.9</v>
      </c>
      <c r="F59" s="64">
        <f t="shared" si="0"/>
        <v>58.318029426210259</v>
      </c>
      <c r="G59" s="3"/>
    </row>
    <row r="60" spans="1:7" ht="0.75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199</v>
      </c>
      <c r="C62" s="26" t="s">
        <v>198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178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177</v>
      </c>
      <c r="C64" s="26" t="s">
        <v>176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209</v>
      </c>
      <c r="C65" s="26" t="s">
        <v>208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178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204</v>
      </c>
      <c r="C67" s="26" t="s">
        <v>203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177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24" customHeight="1" x14ac:dyDescent="0.2">
      <c r="B69" s="19" t="s">
        <v>199</v>
      </c>
      <c r="C69" s="26" t="s">
        <v>224</v>
      </c>
      <c r="D69" s="47">
        <v>0</v>
      </c>
      <c r="E69" s="48">
        <v>25</v>
      </c>
      <c r="F69" s="64"/>
      <c r="G69" s="3"/>
    </row>
    <row r="70" spans="2:7" ht="69" customHeight="1" x14ac:dyDescent="0.2">
      <c r="B70" s="19" t="s">
        <v>220</v>
      </c>
      <c r="C70" s="72" t="s">
        <v>221</v>
      </c>
      <c r="D70" s="47">
        <v>63.9</v>
      </c>
      <c r="E70" s="48">
        <v>516.1</v>
      </c>
      <c r="F70" s="73" t="s">
        <v>222</v>
      </c>
      <c r="G70" s="3"/>
    </row>
    <row r="71" spans="2:7" ht="18" customHeight="1" thickBot="1" x14ac:dyDescent="0.25">
      <c r="B71" s="19" t="s">
        <v>200</v>
      </c>
      <c r="C71" s="26" t="s">
        <v>75</v>
      </c>
      <c r="D71" s="48">
        <v>-22.7</v>
      </c>
      <c r="E71" s="48">
        <v>-474.9</v>
      </c>
      <c r="F71" s="64"/>
      <c r="G71" s="3"/>
    </row>
    <row r="72" spans="2:7" ht="18" customHeight="1" thickBot="1" x14ac:dyDescent="0.25">
      <c r="B72" s="18"/>
      <c r="C72" s="31" t="s">
        <v>39</v>
      </c>
      <c r="D72" s="60">
        <f>SUM(D6)</f>
        <v>1183581.3</v>
      </c>
      <c r="E72" s="60">
        <f>SUM(E6)</f>
        <v>618106.64</v>
      </c>
      <c r="F72" s="66">
        <f t="shared" ref="F72:F86" si="1">E72*100/D72</f>
        <v>52.223420562660124</v>
      </c>
    </row>
    <row r="73" spans="2:7" ht="17.25" customHeight="1" x14ac:dyDescent="0.2">
      <c r="B73" s="34"/>
      <c r="C73" s="35" t="s">
        <v>19</v>
      </c>
      <c r="D73" s="36">
        <f>SUM(D74+D83+D86+D90+D99+D105+D108+D110+D115+D119+D121+D96)</f>
        <v>1372227.4</v>
      </c>
      <c r="E73" s="36">
        <f>SUM(E74+E83+E86+E90+E99+E105+E108+E110+E115+E119+E121+E96)</f>
        <v>588458.09999999986</v>
      </c>
      <c r="F73" s="66">
        <f t="shared" si="1"/>
        <v>42.883424423677873</v>
      </c>
    </row>
    <row r="74" spans="2:7" ht="16.5" customHeight="1" x14ac:dyDescent="0.2">
      <c r="B74" s="37" t="s">
        <v>20</v>
      </c>
      <c r="C74" s="38" t="s">
        <v>164</v>
      </c>
      <c r="D74" s="39">
        <f>SUM(D75:D82)</f>
        <v>115023.5</v>
      </c>
      <c r="E74" s="40">
        <f>SUM(E75:E82)</f>
        <v>55606.9</v>
      </c>
      <c r="F74" s="64">
        <f t="shared" si="1"/>
        <v>48.343947106460853</v>
      </c>
    </row>
    <row r="75" spans="2:7" ht="30.75" customHeight="1" x14ac:dyDescent="0.2">
      <c r="B75" s="41" t="s">
        <v>116</v>
      </c>
      <c r="C75" s="42" t="s">
        <v>141</v>
      </c>
      <c r="D75" s="44">
        <v>2307.5</v>
      </c>
      <c r="E75" s="48">
        <v>1002.8</v>
      </c>
      <c r="F75" s="64">
        <f t="shared" si="1"/>
        <v>43.458288190682559</v>
      </c>
    </row>
    <row r="76" spans="2:7" ht="45" customHeight="1" x14ac:dyDescent="0.2">
      <c r="B76" s="41" t="s">
        <v>117</v>
      </c>
      <c r="C76" s="42" t="s">
        <v>142</v>
      </c>
      <c r="D76" s="44">
        <v>5771</v>
      </c>
      <c r="E76" s="48">
        <v>3074.1</v>
      </c>
      <c r="F76" s="64">
        <f t="shared" si="1"/>
        <v>53.268064460232196</v>
      </c>
    </row>
    <row r="77" spans="2:7" ht="45.75" customHeight="1" x14ac:dyDescent="0.2">
      <c r="B77" s="41" t="s">
        <v>118</v>
      </c>
      <c r="C77" s="42" t="s">
        <v>143</v>
      </c>
      <c r="D77" s="44">
        <v>42298.3</v>
      </c>
      <c r="E77" s="48">
        <v>21595.599999999999</v>
      </c>
      <c r="F77" s="64">
        <f t="shared" si="1"/>
        <v>51.055479771054628</v>
      </c>
    </row>
    <row r="78" spans="2:7" ht="17.25" customHeight="1" x14ac:dyDescent="0.2">
      <c r="B78" s="41" t="s">
        <v>166</v>
      </c>
      <c r="C78" s="42" t="s">
        <v>167</v>
      </c>
      <c r="D78" s="44">
        <v>12.7</v>
      </c>
      <c r="E78" s="48">
        <v>0</v>
      </c>
      <c r="F78" s="64">
        <f t="shared" si="1"/>
        <v>0</v>
      </c>
    </row>
    <row r="79" spans="2:7" ht="41.25" customHeight="1" x14ac:dyDescent="0.2">
      <c r="B79" s="41" t="s">
        <v>119</v>
      </c>
      <c r="C79" s="42" t="s">
        <v>144</v>
      </c>
      <c r="D79" s="44">
        <v>13196.6</v>
      </c>
      <c r="E79" s="48">
        <v>6066.2</v>
      </c>
      <c r="F79" s="64">
        <f t="shared" si="1"/>
        <v>45.967900822939242</v>
      </c>
    </row>
    <row r="80" spans="2:7" ht="16.5" customHeight="1" x14ac:dyDescent="0.2">
      <c r="B80" s="41" t="s">
        <v>186</v>
      </c>
      <c r="C80" s="42" t="s">
        <v>187</v>
      </c>
      <c r="D80" s="44">
        <v>0</v>
      </c>
      <c r="E80" s="48">
        <v>0</v>
      </c>
      <c r="F80" s="64"/>
    </row>
    <row r="81" spans="2:6" ht="16.5" customHeight="1" x14ac:dyDescent="0.2">
      <c r="B81" s="41" t="s">
        <v>188</v>
      </c>
      <c r="C81" s="42" t="s">
        <v>189</v>
      </c>
      <c r="D81" s="44">
        <v>174.4</v>
      </c>
      <c r="E81" s="48">
        <v>0</v>
      </c>
      <c r="F81" s="64"/>
    </row>
    <row r="82" spans="2:6" ht="16.5" customHeight="1" x14ac:dyDescent="0.2">
      <c r="B82" s="41" t="s">
        <v>120</v>
      </c>
      <c r="C82" s="42" t="s">
        <v>121</v>
      </c>
      <c r="D82" s="44">
        <v>51263</v>
      </c>
      <c r="E82" s="48">
        <v>23868.2</v>
      </c>
      <c r="F82" s="64">
        <f t="shared" si="1"/>
        <v>46.560287146674987</v>
      </c>
    </row>
    <row r="83" spans="2:6" ht="32.25" customHeight="1" x14ac:dyDescent="0.2">
      <c r="B83" s="37" t="s">
        <v>21</v>
      </c>
      <c r="C83" s="43" t="s">
        <v>165</v>
      </c>
      <c r="D83" s="39">
        <f>SUM(D84:D85)</f>
        <v>704.4</v>
      </c>
      <c r="E83" s="39">
        <f>SUM(E84:E85)</f>
        <v>72.400000000000006</v>
      </c>
      <c r="F83" s="64">
        <v>0</v>
      </c>
    </row>
    <row r="84" spans="2:6" ht="32.25" customHeight="1" x14ac:dyDescent="0.2">
      <c r="B84" s="54" t="s">
        <v>219</v>
      </c>
      <c r="C84" s="55" t="s">
        <v>135</v>
      </c>
      <c r="D84" s="44">
        <v>654.4</v>
      </c>
      <c r="E84" s="44">
        <v>72.400000000000006</v>
      </c>
      <c r="F84" s="64"/>
    </row>
    <row r="85" spans="2:6" ht="33.75" customHeight="1" x14ac:dyDescent="0.2">
      <c r="B85" s="54" t="s">
        <v>138</v>
      </c>
      <c r="C85" s="61" t="s">
        <v>139</v>
      </c>
      <c r="D85" s="44">
        <v>50</v>
      </c>
      <c r="E85" s="48">
        <v>0</v>
      </c>
      <c r="F85" s="64">
        <f>E85*100/D85</f>
        <v>0</v>
      </c>
    </row>
    <row r="86" spans="2:6" ht="15" customHeight="1" x14ac:dyDescent="0.2">
      <c r="B86" s="37" t="s">
        <v>22</v>
      </c>
      <c r="C86" s="43" t="s">
        <v>136</v>
      </c>
      <c r="D86" s="39">
        <f>SUM(D87:D89)</f>
        <v>58607.3</v>
      </c>
      <c r="E86" s="39">
        <f>SUM(E87:E89)</f>
        <v>17535.599999999999</v>
      </c>
      <c r="F86" s="64">
        <f t="shared" si="1"/>
        <v>29.920504783533787</v>
      </c>
    </row>
    <row r="87" spans="2:6" ht="16.5" customHeight="1" x14ac:dyDescent="0.2">
      <c r="B87" s="54" t="s">
        <v>23</v>
      </c>
      <c r="C87" s="55" t="s">
        <v>24</v>
      </c>
      <c r="D87" s="44">
        <v>22849.9</v>
      </c>
      <c r="E87" s="48">
        <v>6755.9</v>
      </c>
      <c r="F87" s="64">
        <f>E87*100/D87</f>
        <v>29.566431362938129</v>
      </c>
    </row>
    <row r="88" spans="2:6" ht="16.5" customHeight="1" x14ac:dyDescent="0.2">
      <c r="B88" s="54" t="s">
        <v>87</v>
      </c>
      <c r="C88" s="55" t="s">
        <v>145</v>
      </c>
      <c r="D88" s="44">
        <v>33722.400000000001</v>
      </c>
      <c r="E88" s="48">
        <v>10779.7</v>
      </c>
      <c r="F88" s="64">
        <f>E88*100/D88</f>
        <v>31.965992930515029</v>
      </c>
    </row>
    <row r="89" spans="2:6" ht="17.25" customHeight="1" x14ac:dyDescent="0.2">
      <c r="B89" s="54" t="s">
        <v>57</v>
      </c>
      <c r="C89" s="55" t="s">
        <v>146</v>
      </c>
      <c r="D89" s="44">
        <v>2035</v>
      </c>
      <c r="E89" s="48">
        <v>0</v>
      </c>
      <c r="F89" s="64">
        <f>E89*100/D89</f>
        <v>0</v>
      </c>
    </row>
    <row r="90" spans="2:6" ht="16.5" customHeight="1" x14ac:dyDescent="0.2">
      <c r="B90" s="37" t="s">
        <v>25</v>
      </c>
      <c r="C90" s="43" t="s">
        <v>26</v>
      </c>
      <c r="D90" s="45">
        <f>SUM(D91:D95)</f>
        <v>565612.20000000007</v>
      </c>
      <c r="E90" s="45">
        <f>SUM(E91:E95)</f>
        <v>167965.4</v>
      </c>
      <c r="F90" s="64">
        <f>E90*100/D90</f>
        <v>29.696212351855209</v>
      </c>
    </row>
    <row r="91" spans="2:6" ht="18" customHeight="1" x14ac:dyDescent="0.2">
      <c r="B91" s="54" t="s">
        <v>27</v>
      </c>
      <c r="C91" s="55" t="s">
        <v>28</v>
      </c>
      <c r="D91" s="44">
        <v>424095.9</v>
      </c>
      <c r="E91" s="48">
        <v>110301.4</v>
      </c>
      <c r="F91" s="64">
        <f t="shared" ref="F91:F107" si="2">E91*100/D91</f>
        <v>26.008598526889788</v>
      </c>
    </row>
    <row r="92" spans="2:6" ht="15" customHeight="1" x14ac:dyDescent="0.2">
      <c r="B92" s="54" t="s">
        <v>29</v>
      </c>
      <c r="C92" s="55" t="s">
        <v>30</v>
      </c>
      <c r="D92" s="47">
        <v>92711.2</v>
      </c>
      <c r="E92" s="48">
        <v>43870</v>
      </c>
      <c r="F92" s="64">
        <f t="shared" si="2"/>
        <v>47.318986271345857</v>
      </c>
    </row>
    <row r="93" spans="2:6" ht="15" customHeight="1" x14ac:dyDescent="0.2">
      <c r="B93" s="54" t="s">
        <v>54</v>
      </c>
      <c r="C93" s="55" t="s">
        <v>55</v>
      </c>
      <c r="D93" s="47">
        <v>45125.1</v>
      </c>
      <c r="E93" s="48">
        <v>13794</v>
      </c>
      <c r="F93" s="64">
        <f t="shared" si="2"/>
        <v>30.568353311128398</v>
      </c>
    </row>
    <row r="94" spans="2:6" ht="27.75" hidden="1" customHeight="1" x14ac:dyDescent="0.2">
      <c r="B94" s="54" t="s">
        <v>88</v>
      </c>
      <c r="C94" s="55" t="s">
        <v>147</v>
      </c>
      <c r="D94" s="47">
        <v>0</v>
      </c>
      <c r="E94" s="48">
        <v>0</v>
      </c>
      <c r="F94" s="64">
        <v>0</v>
      </c>
    </row>
    <row r="95" spans="2:6" ht="27.75" customHeight="1" x14ac:dyDescent="0.2">
      <c r="B95" s="54" t="s">
        <v>88</v>
      </c>
      <c r="C95" s="55" t="s">
        <v>147</v>
      </c>
      <c r="D95" s="47">
        <v>3680</v>
      </c>
      <c r="E95" s="48">
        <v>0</v>
      </c>
      <c r="F95" s="64">
        <f t="shared" si="2"/>
        <v>0</v>
      </c>
    </row>
    <row r="96" spans="2:6" ht="27.75" customHeight="1" x14ac:dyDescent="0.2">
      <c r="B96" s="37" t="s">
        <v>154</v>
      </c>
      <c r="C96" s="43" t="s">
        <v>155</v>
      </c>
      <c r="D96" s="46">
        <f>SUM(D97+D98)</f>
        <v>9415.9</v>
      </c>
      <c r="E96" s="46">
        <f>SUM(E97+E98)</f>
        <v>191</v>
      </c>
      <c r="F96" s="64">
        <f t="shared" si="2"/>
        <v>2.0284837349589524</v>
      </c>
    </row>
    <row r="97" spans="2:6" ht="30" customHeight="1" x14ac:dyDescent="0.2">
      <c r="B97" s="54" t="s">
        <v>201</v>
      </c>
      <c r="C97" s="55" t="s">
        <v>202</v>
      </c>
      <c r="D97" s="47">
        <v>273.60000000000002</v>
      </c>
      <c r="E97" s="48">
        <v>191</v>
      </c>
      <c r="F97" s="64">
        <f t="shared" si="2"/>
        <v>69.809941520467831</v>
      </c>
    </row>
    <row r="98" spans="2:6" ht="20.25" customHeight="1" x14ac:dyDescent="0.2">
      <c r="B98" s="54" t="s">
        <v>211</v>
      </c>
      <c r="C98" s="55" t="s">
        <v>212</v>
      </c>
      <c r="D98" s="47">
        <v>9142.2999999999993</v>
      </c>
      <c r="E98" s="48">
        <v>0</v>
      </c>
      <c r="F98" s="64">
        <v>0</v>
      </c>
    </row>
    <row r="99" spans="2:6" ht="18.75" customHeight="1" x14ac:dyDescent="0.2">
      <c r="B99" s="37" t="s">
        <v>31</v>
      </c>
      <c r="C99" s="43" t="s">
        <v>32</v>
      </c>
      <c r="D99" s="46">
        <f>SUM(D100:D104)</f>
        <v>472111.8</v>
      </c>
      <c r="E99" s="46">
        <f>SUM(E100:E104)</f>
        <v>271761.59999999998</v>
      </c>
      <c r="F99" s="64">
        <f t="shared" si="2"/>
        <v>57.562975549435528</v>
      </c>
    </row>
    <row r="100" spans="2:6" ht="18.75" customHeight="1" x14ac:dyDescent="0.2">
      <c r="B100" s="54" t="s">
        <v>108</v>
      </c>
      <c r="C100" s="55" t="s">
        <v>109</v>
      </c>
      <c r="D100" s="47">
        <v>165039</v>
      </c>
      <c r="E100" s="48">
        <v>94937.9</v>
      </c>
      <c r="F100" s="64">
        <f t="shared" si="2"/>
        <v>57.52452450632881</v>
      </c>
    </row>
    <row r="101" spans="2:6" ht="18.75" customHeight="1" x14ac:dyDescent="0.2">
      <c r="B101" s="54" t="s">
        <v>110</v>
      </c>
      <c r="C101" s="55" t="s">
        <v>111</v>
      </c>
      <c r="D101" s="47">
        <v>203213.3</v>
      </c>
      <c r="E101" s="48">
        <v>118398.5</v>
      </c>
      <c r="F101" s="64">
        <f t="shared" si="2"/>
        <v>58.26316486174872</v>
      </c>
    </row>
    <row r="102" spans="2:6" ht="18.75" customHeight="1" x14ac:dyDescent="0.2">
      <c r="B102" s="54" t="s">
        <v>140</v>
      </c>
      <c r="C102" s="55" t="s">
        <v>148</v>
      </c>
      <c r="D102" s="47">
        <v>77679</v>
      </c>
      <c r="E102" s="48">
        <v>47049.599999999999</v>
      </c>
      <c r="F102" s="64">
        <f t="shared" si="2"/>
        <v>60.569265824740278</v>
      </c>
    </row>
    <row r="103" spans="2:6" ht="21" customHeight="1" x14ac:dyDescent="0.2">
      <c r="B103" s="54" t="s">
        <v>112</v>
      </c>
      <c r="C103" s="55" t="s">
        <v>113</v>
      </c>
      <c r="D103" s="47">
        <v>11248.8</v>
      </c>
      <c r="E103" s="48">
        <v>3124</v>
      </c>
      <c r="F103" s="64">
        <f t="shared" si="2"/>
        <v>27.771851219685658</v>
      </c>
    </row>
    <row r="104" spans="2:6" ht="17.25" customHeight="1" x14ac:dyDescent="0.2">
      <c r="B104" s="54" t="s">
        <v>114</v>
      </c>
      <c r="C104" s="55" t="s">
        <v>115</v>
      </c>
      <c r="D104" s="47">
        <v>14931.7</v>
      </c>
      <c r="E104" s="48">
        <v>8251.6</v>
      </c>
      <c r="F104" s="64">
        <f t="shared" si="2"/>
        <v>55.262294313440528</v>
      </c>
    </row>
    <row r="105" spans="2:6" ht="21" customHeight="1" x14ac:dyDescent="0.2">
      <c r="B105" s="37" t="s">
        <v>33</v>
      </c>
      <c r="C105" s="43" t="s">
        <v>149</v>
      </c>
      <c r="D105" s="39">
        <f>SUM(D106:D107)</f>
        <v>59792.7</v>
      </c>
      <c r="E105" s="40">
        <f>SUM(E106:E107)</f>
        <v>32605.5</v>
      </c>
      <c r="F105" s="64">
        <f t="shared" si="2"/>
        <v>54.530904274267598</v>
      </c>
    </row>
    <row r="106" spans="2:6" ht="21" customHeight="1" x14ac:dyDescent="0.2">
      <c r="B106" s="54" t="s">
        <v>122</v>
      </c>
      <c r="C106" s="55" t="s">
        <v>150</v>
      </c>
      <c r="D106" s="44">
        <v>39142.5</v>
      </c>
      <c r="E106" s="48">
        <v>21921.1</v>
      </c>
      <c r="F106" s="64">
        <f t="shared" si="2"/>
        <v>56.003321198186114</v>
      </c>
    </row>
    <row r="107" spans="2:6" ht="23.25" customHeight="1" x14ac:dyDescent="0.2">
      <c r="B107" s="54" t="s">
        <v>123</v>
      </c>
      <c r="C107" s="55" t="s">
        <v>151</v>
      </c>
      <c r="D107" s="44">
        <v>20650.2</v>
      </c>
      <c r="E107" s="48">
        <v>10684.4</v>
      </c>
      <c r="F107" s="64">
        <f t="shared" si="2"/>
        <v>51.739934722181864</v>
      </c>
    </row>
    <row r="108" spans="2:6" ht="21" customHeight="1" x14ac:dyDescent="0.2">
      <c r="B108" s="37" t="s">
        <v>104</v>
      </c>
      <c r="C108" s="43" t="s">
        <v>105</v>
      </c>
      <c r="D108" s="46">
        <f>SUM(D109)</f>
        <v>116.2</v>
      </c>
      <c r="E108" s="46">
        <f>SUM(E109)</f>
        <v>85.2</v>
      </c>
      <c r="F108" s="64">
        <f>E108*100/D108</f>
        <v>73.321858864027533</v>
      </c>
    </row>
    <row r="109" spans="2:6" ht="23.25" customHeight="1" x14ac:dyDescent="0.2">
      <c r="B109" s="54" t="s">
        <v>106</v>
      </c>
      <c r="C109" s="55" t="s">
        <v>107</v>
      </c>
      <c r="D109" s="47">
        <v>116.2</v>
      </c>
      <c r="E109" s="48">
        <v>85.2</v>
      </c>
      <c r="F109" s="64">
        <f t="shared" ref="F109:F123" si="3">E109*100/D109</f>
        <v>73.321858864027533</v>
      </c>
    </row>
    <row r="110" spans="2:6" ht="17.25" customHeight="1" x14ac:dyDescent="0.2">
      <c r="B110" s="37">
        <v>1000</v>
      </c>
      <c r="C110" s="43" t="s">
        <v>34</v>
      </c>
      <c r="D110" s="39">
        <f>SUM(D111:D114)</f>
        <v>40195.700000000004</v>
      </c>
      <c r="E110" s="40">
        <f>SUM(E111:E114)</f>
        <v>19863.699999999997</v>
      </c>
      <c r="F110" s="64">
        <f t="shared" si="3"/>
        <v>49.417475003545142</v>
      </c>
    </row>
    <row r="111" spans="2:6" ht="17.25" customHeight="1" x14ac:dyDescent="0.2">
      <c r="B111" s="54" t="s">
        <v>124</v>
      </c>
      <c r="C111" s="55" t="s">
        <v>125</v>
      </c>
      <c r="D111" s="44">
        <v>910</v>
      </c>
      <c r="E111" s="48">
        <v>476.7</v>
      </c>
      <c r="F111" s="64">
        <f t="shared" si="3"/>
        <v>52.384615384615387</v>
      </c>
    </row>
    <row r="112" spans="2:6" ht="17.25" customHeight="1" x14ac:dyDescent="0.2">
      <c r="B112" s="54" t="s">
        <v>126</v>
      </c>
      <c r="C112" s="55" t="s">
        <v>127</v>
      </c>
      <c r="D112" s="44">
        <v>28430.799999999999</v>
      </c>
      <c r="E112" s="48">
        <v>16947.599999999999</v>
      </c>
      <c r="F112" s="64">
        <f t="shared" si="3"/>
        <v>59.610000422077455</v>
      </c>
    </row>
    <row r="113" spans="1:7" ht="17.25" customHeight="1" x14ac:dyDescent="0.2">
      <c r="B113" s="54" t="s">
        <v>128</v>
      </c>
      <c r="C113" s="55" t="s">
        <v>129</v>
      </c>
      <c r="D113" s="44">
        <v>9945.6</v>
      </c>
      <c r="E113" s="48">
        <v>2170.3000000000002</v>
      </c>
      <c r="F113" s="64">
        <f t="shared" si="3"/>
        <v>21.821710102960104</v>
      </c>
    </row>
    <row r="114" spans="1:7" ht="17.25" customHeight="1" x14ac:dyDescent="0.2">
      <c r="B114" s="54" t="s">
        <v>130</v>
      </c>
      <c r="C114" s="55" t="s">
        <v>131</v>
      </c>
      <c r="D114" s="44">
        <v>909.3</v>
      </c>
      <c r="E114" s="48">
        <v>269.10000000000002</v>
      </c>
      <c r="F114" s="64">
        <f t="shared" si="3"/>
        <v>29.594193335532832</v>
      </c>
    </row>
    <row r="115" spans="1:7" ht="17.25" customHeight="1" x14ac:dyDescent="0.2">
      <c r="B115" s="37" t="s">
        <v>69</v>
      </c>
      <c r="C115" s="43" t="s">
        <v>70</v>
      </c>
      <c r="D115" s="40">
        <f>SUM(D116:D118)</f>
        <v>42857.700000000004</v>
      </c>
      <c r="E115" s="40">
        <f>SUM(E116:E118)</f>
        <v>19393.900000000001</v>
      </c>
      <c r="F115" s="64">
        <f t="shared" si="3"/>
        <v>45.251845059347559</v>
      </c>
    </row>
    <row r="116" spans="1:7" ht="17.25" customHeight="1" x14ac:dyDescent="0.2">
      <c r="B116" s="54" t="s">
        <v>132</v>
      </c>
      <c r="C116" s="55" t="s">
        <v>153</v>
      </c>
      <c r="D116" s="44">
        <v>35759.4</v>
      </c>
      <c r="E116" s="48">
        <v>19393.900000000001</v>
      </c>
      <c r="F116" s="64">
        <f t="shared" si="3"/>
        <v>54.234411091908704</v>
      </c>
    </row>
    <row r="117" spans="1:7" ht="17.25" hidden="1" customHeight="1" x14ac:dyDescent="0.2">
      <c r="B117" s="54" t="s">
        <v>182</v>
      </c>
      <c r="C117" s="55" t="s">
        <v>183</v>
      </c>
      <c r="D117" s="44">
        <v>0</v>
      </c>
      <c r="E117" s="48">
        <v>0</v>
      </c>
      <c r="F117" s="64"/>
    </row>
    <row r="118" spans="1:7" ht="17.25" customHeight="1" x14ac:dyDescent="0.2">
      <c r="B118" s="54" t="s">
        <v>182</v>
      </c>
      <c r="C118" s="55" t="s">
        <v>183</v>
      </c>
      <c r="D118" s="44">
        <v>7098.3</v>
      </c>
      <c r="E118" s="48">
        <v>0</v>
      </c>
      <c r="F118" s="64">
        <f t="shared" si="3"/>
        <v>0</v>
      </c>
    </row>
    <row r="119" spans="1:7" ht="17.25" customHeight="1" x14ac:dyDescent="0.2">
      <c r="B119" s="37" t="s">
        <v>71</v>
      </c>
      <c r="C119" s="43" t="s">
        <v>72</v>
      </c>
      <c r="D119" s="40">
        <f>SUM(D120)</f>
        <v>2976</v>
      </c>
      <c r="E119" s="40">
        <f>SUM(E120)</f>
        <v>1232.8</v>
      </c>
      <c r="F119" s="64">
        <f t="shared" si="3"/>
        <v>41.424731182795696</v>
      </c>
    </row>
    <row r="120" spans="1:7" ht="20.25" customHeight="1" x14ac:dyDescent="0.2">
      <c r="B120" s="56" t="s">
        <v>133</v>
      </c>
      <c r="C120" s="57" t="s">
        <v>134</v>
      </c>
      <c r="D120" s="58">
        <v>2976</v>
      </c>
      <c r="E120" s="59">
        <v>1232.8</v>
      </c>
      <c r="F120" s="64">
        <f t="shared" si="3"/>
        <v>41.424731182795696</v>
      </c>
    </row>
    <row r="121" spans="1:7" ht="31.5" x14ac:dyDescent="0.2">
      <c r="B121" s="49" t="s">
        <v>73</v>
      </c>
      <c r="C121" s="50" t="s">
        <v>74</v>
      </c>
      <c r="D121" s="51">
        <f>SUM(D122)</f>
        <v>4814</v>
      </c>
      <c r="E121" s="51">
        <f>SUM(E122)</f>
        <v>2144.1</v>
      </c>
      <c r="F121" s="65">
        <f t="shared" si="3"/>
        <v>44.53884503531367</v>
      </c>
    </row>
    <row r="122" spans="1:7" ht="26.25" thickBot="1" x14ac:dyDescent="0.25">
      <c r="B122" s="56" t="s">
        <v>207</v>
      </c>
      <c r="C122" s="57" t="s">
        <v>152</v>
      </c>
      <c r="D122" s="58">
        <v>4814</v>
      </c>
      <c r="E122" s="59">
        <v>2144.1</v>
      </c>
      <c r="F122" s="65">
        <f t="shared" si="3"/>
        <v>44.53884503531367</v>
      </c>
    </row>
    <row r="123" spans="1:7" ht="19.5" thickBot="1" x14ac:dyDescent="0.25">
      <c r="B123" s="63"/>
      <c r="C123" s="31" t="s">
        <v>137</v>
      </c>
      <c r="D123" s="60">
        <f>SUM(D74+D83+D86+D90+D99+D105+D110+D115+D119+D121+D108+D96)</f>
        <v>1372227.4</v>
      </c>
      <c r="E123" s="60">
        <f>SUM(E74+E83+E86+E90+E99+E105+E110+E115+E119+E121+E108+E96)</f>
        <v>588458.09999999986</v>
      </c>
      <c r="F123" s="67">
        <f t="shared" si="3"/>
        <v>42.883424423677873</v>
      </c>
    </row>
    <row r="124" spans="1:7" ht="16.5" customHeight="1" x14ac:dyDescent="0.2">
      <c r="B124" s="52"/>
      <c r="C124" s="32" t="s">
        <v>35</v>
      </c>
      <c r="D124" s="53">
        <f>SUM(D72-D123)</f>
        <v>-188646.09999999986</v>
      </c>
      <c r="E124" s="53">
        <f>SUM(E72-E123)</f>
        <v>29648.540000000154</v>
      </c>
      <c r="F124" s="36"/>
    </row>
    <row r="125" spans="1:7" ht="23.25" customHeight="1" x14ac:dyDescent="0.2">
      <c r="B125" s="87" t="s">
        <v>225</v>
      </c>
      <c r="C125" s="88"/>
      <c r="D125" s="88"/>
      <c r="E125" s="88"/>
      <c r="F125" s="88"/>
    </row>
    <row r="126" spans="1:7" ht="19.5" customHeight="1" x14ac:dyDescent="0.2">
      <c r="A126" s="74"/>
      <c r="B126" s="74"/>
      <c r="C126" s="74"/>
      <c r="D126" s="74"/>
      <c r="E126" s="74"/>
      <c r="F126" s="74"/>
      <c r="G126" s="74"/>
    </row>
    <row r="127" spans="1:7" ht="42.75" customHeight="1" x14ac:dyDescent="0.2">
      <c r="A127" s="4"/>
      <c r="B127" s="9"/>
      <c r="C127" s="10"/>
      <c r="D127" s="11"/>
      <c r="E127" s="15"/>
      <c r="F127" s="11"/>
    </row>
    <row r="128" spans="1:7" x14ac:dyDescent="0.2">
      <c r="A128" s="4"/>
      <c r="B128" s="9"/>
      <c r="C128" s="10"/>
      <c r="D128" s="11"/>
      <c r="E128" s="15"/>
      <c r="F128" s="11"/>
    </row>
    <row r="129" spans="1:7" x14ac:dyDescent="0.2">
      <c r="A129" s="4"/>
      <c r="B129" s="9"/>
      <c r="C129" s="10"/>
      <c r="D129" s="11"/>
      <c r="E129" s="15"/>
      <c r="F129" s="11"/>
    </row>
    <row r="130" spans="1:7" ht="15" x14ac:dyDescent="0.2">
      <c r="A130" s="4"/>
      <c r="B130" s="17"/>
      <c r="C130" s="17"/>
      <c r="D130" s="17"/>
      <c r="E130" s="17"/>
      <c r="F130" s="17"/>
    </row>
    <row r="131" spans="1:7" ht="15" x14ac:dyDescent="0.2">
      <c r="A131" s="4"/>
      <c r="B131" s="12"/>
      <c r="C131" s="13"/>
      <c r="D131" s="14"/>
      <c r="E131" s="16"/>
      <c r="F131" s="14"/>
      <c r="G131" s="14"/>
    </row>
    <row r="132" spans="1:7" x14ac:dyDescent="0.2">
      <c r="A132" s="4"/>
      <c r="B132" s="6"/>
      <c r="C132" s="6"/>
    </row>
    <row r="133" spans="1:7" x14ac:dyDescent="0.2">
      <c r="A133" s="4"/>
      <c r="C133" s="8"/>
    </row>
    <row r="134" spans="1:7" x14ac:dyDescent="0.2">
      <c r="A134" s="4"/>
    </row>
    <row r="135" spans="1:7" x14ac:dyDescent="0.2">
      <c r="A135" s="4"/>
    </row>
    <row r="137" spans="1:7" ht="18.75" customHeight="1" x14ac:dyDescent="0.2"/>
    <row r="138" spans="1:7" ht="25.5" customHeight="1" x14ac:dyDescent="0.2">
      <c r="A138" s="7"/>
    </row>
    <row r="140" spans="1:7" x14ac:dyDescent="0.2">
      <c r="C140" s="5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</sheetData>
  <mergeCells count="7">
    <mergeCell ref="A126:G126"/>
    <mergeCell ref="B2:F3"/>
    <mergeCell ref="B4:C5"/>
    <mergeCell ref="F4:F5"/>
    <mergeCell ref="D4:D5"/>
    <mergeCell ref="E4:E5"/>
    <mergeCell ref="B125:F125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T43" sqref="T43"/>
    </sheetView>
  </sheetViews>
  <sheetFormatPr defaultRowHeight="12.75" x14ac:dyDescent="0.2"/>
  <sheetData>
    <row r="2" spans="2:15" x14ac:dyDescent="0.2">
      <c r="B2" s="89" t="s">
        <v>226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34.5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2021-07-07T08:14:17Z</cp:lastPrinted>
  <dcterms:created xsi:type="dcterms:W3CDTF">2005-02-24T04:25:28Z</dcterms:created>
  <dcterms:modified xsi:type="dcterms:W3CDTF">2021-07-07T08:33:04Z</dcterms:modified>
</cp:coreProperties>
</file>