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885" windowWidth="10860" windowHeight="5220" activeTab="1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E28" i="1" l="1"/>
  <c r="F43" i="1"/>
  <c r="F42" i="1"/>
  <c r="F39" i="1"/>
  <c r="F36" i="1"/>
  <c r="F35" i="1"/>
  <c r="F34" i="1"/>
  <c r="F33" i="1"/>
  <c r="F31" i="1"/>
  <c r="F30" i="1"/>
  <c r="F29" i="1"/>
  <c r="F27" i="1"/>
  <c r="F24" i="1"/>
  <c r="F19" i="1"/>
  <c r="F18" i="1"/>
  <c r="F17" i="1"/>
  <c r="F16" i="1"/>
  <c r="F14" i="1"/>
  <c r="F13" i="1"/>
  <c r="F12" i="1"/>
  <c r="F9" i="1"/>
  <c r="F85" i="1"/>
  <c r="F40" i="1"/>
  <c r="F38" i="1"/>
  <c r="E53" i="1"/>
  <c r="E44" i="1"/>
  <c r="D44" i="1"/>
  <c r="E10" i="1"/>
  <c r="E84" i="1"/>
  <c r="F68" i="1" l="1"/>
  <c r="F67" i="1"/>
  <c r="F66" i="1"/>
  <c r="F65" i="1"/>
  <c r="F64" i="1"/>
  <c r="F63" i="1"/>
  <c r="F62" i="1"/>
  <c r="F59" i="1"/>
  <c r="F58" i="1"/>
  <c r="F57" i="1"/>
  <c r="F56" i="1"/>
  <c r="F55" i="1"/>
  <c r="F54" i="1"/>
  <c r="F48" i="1"/>
  <c r="F47" i="1"/>
  <c r="F46" i="1"/>
  <c r="F26" i="1"/>
  <c r="F23" i="1"/>
  <c r="F11" i="1"/>
  <c r="D84" i="1"/>
  <c r="D32" i="1"/>
  <c r="D10" i="1"/>
  <c r="E97" i="1"/>
  <c r="D97" i="1"/>
  <c r="E32" i="1"/>
  <c r="F32" i="1" s="1"/>
  <c r="E116" i="1" l="1"/>
  <c r="D116" i="1"/>
  <c r="E52" i="1" l="1"/>
  <c r="E51" i="1" s="1"/>
  <c r="F96" i="1" l="1"/>
  <c r="D91" i="1"/>
  <c r="E91" i="1"/>
  <c r="D53" i="1" l="1"/>
  <c r="F53" i="1" s="1"/>
  <c r="D52" i="1" l="1"/>
  <c r="D51" i="1" s="1"/>
  <c r="D28" i="1"/>
  <c r="F28" i="1" l="1"/>
  <c r="F52" i="1"/>
  <c r="F51" i="1"/>
  <c r="E41" i="1"/>
  <c r="D41" i="1"/>
  <c r="F41" i="1" l="1"/>
  <c r="E20" i="1"/>
  <c r="D20" i="1"/>
  <c r="F20" i="1" l="1"/>
  <c r="F79" i="1"/>
  <c r="F98" i="1" l="1"/>
  <c r="F10" i="1" l="1"/>
  <c r="F97" i="1" l="1"/>
  <c r="F103" i="1" l="1"/>
  <c r="D120" i="1"/>
  <c r="E15" i="1" l="1"/>
  <c r="E109" i="1" l="1"/>
  <c r="E75" i="1"/>
  <c r="E87" i="1"/>
  <c r="E100" i="1"/>
  <c r="E106" i="1"/>
  <c r="E111" i="1"/>
  <c r="E122" i="1"/>
  <c r="D87" i="1"/>
  <c r="D100" i="1"/>
  <c r="E8" i="1"/>
  <c r="E25" i="1"/>
  <c r="E37" i="1"/>
  <c r="F86" i="1"/>
  <c r="F116" i="1"/>
  <c r="D8" i="1"/>
  <c r="D25" i="1"/>
  <c r="D37" i="1"/>
  <c r="D15" i="1"/>
  <c r="F15" i="1" s="1"/>
  <c r="E120" i="1"/>
  <c r="F120" i="1" s="1"/>
  <c r="D122" i="1"/>
  <c r="D75" i="1"/>
  <c r="D106" i="1"/>
  <c r="D109" i="1"/>
  <c r="D111" i="1"/>
  <c r="F123" i="1"/>
  <c r="F121" i="1"/>
  <c r="F117" i="1"/>
  <c r="F115" i="1"/>
  <c r="F114" i="1"/>
  <c r="F113" i="1"/>
  <c r="F112" i="1"/>
  <c r="F108" i="1"/>
  <c r="F107" i="1"/>
  <c r="F83" i="1"/>
  <c r="F80" i="1"/>
  <c r="F78" i="1"/>
  <c r="F77" i="1"/>
  <c r="F76" i="1"/>
  <c r="F105" i="1"/>
  <c r="F104" i="1"/>
  <c r="F102" i="1"/>
  <c r="F101" i="1"/>
  <c r="F92" i="1"/>
  <c r="F93" i="1"/>
  <c r="F89" i="1"/>
  <c r="F90" i="1"/>
  <c r="F94" i="1"/>
  <c r="F88" i="1"/>
  <c r="F37" i="1" l="1"/>
  <c r="F44" i="1"/>
  <c r="F8" i="1"/>
  <c r="E7" i="1"/>
  <c r="F25" i="1"/>
  <c r="D7" i="1"/>
  <c r="E124" i="1"/>
  <c r="D124" i="1"/>
  <c r="F122" i="1"/>
  <c r="E74" i="1"/>
  <c r="D74" i="1"/>
  <c r="F91" i="1"/>
  <c r="F87" i="1"/>
  <c r="F106" i="1"/>
  <c r="F111" i="1"/>
  <c r="F100" i="1"/>
  <c r="F75" i="1"/>
  <c r="F7" i="1" l="1"/>
  <c r="F124" i="1"/>
  <c r="F74" i="1"/>
  <c r="D6" i="1"/>
  <c r="D73" i="1" s="1"/>
  <c r="D125" i="1" s="1"/>
  <c r="E6" i="1" l="1"/>
  <c r="E73" i="1" l="1"/>
  <c r="F73" i="1" s="1"/>
  <c r="F6" i="1"/>
  <c r="E125" i="1" l="1"/>
</calcChain>
</file>

<file path=xl/sharedStrings.xml><?xml version="1.0" encoding="utf-8"?>
<sst xmlns="http://schemas.openxmlformats.org/spreadsheetml/2006/main" count="242" uniqueCount="228">
  <si>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</si>
  <si>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</si>
  <si>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</si>
  <si>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</si>
  <si>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</si>
  <si>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</si>
  <si>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</si>
  <si>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</si>
  <si>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</si>
  <si>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</si>
  <si>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</si>
  <si>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</si>
  <si>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</si>
  <si>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</si>
  <si>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</si>
  <si>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</si>
  <si>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</si>
  <si>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</si>
  <si>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</si>
  <si>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</si>
  <si>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</si>
  <si>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</si>
  <si>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</si>
  <si>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</si>
  <si>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</si>
  <si>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</si>
  <si>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</si>
  <si>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</si>
  <si>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</si>
  <si>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</si>
  <si>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</si>
  <si>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</si>
  <si>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</si>
  <si>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</si>
  <si>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</si>
  <si>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</si>
  <si>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</si>
  <si>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</si>
  <si>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</si>
  <si>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</si>
  <si>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</si>
  <si>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</si>
  <si>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</si>
  <si>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</si>
  <si>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</si>
  <si>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</si>
  <si>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</si>
  <si>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</si>
  <si>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</si>
  <si>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</si>
  <si>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</si>
  <si>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</si>
  <si>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</si>
  <si>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</si>
  <si>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</si>
  <si>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</si>
  <si>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</si>
  <si>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0412</t>
  </si>
  <si>
    <t>Безвозмездные поступления от бюджетов других уровней</t>
  </si>
  <si>
    <t>1 11 05000 00 0000 120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</si>
  <si>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</si>
  <si>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</si>
  <si>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</si>
  <si>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</si>
  <si>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</si>
  <si>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</si>
  <si>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</si>
  <si>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</si>
  <si>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</si>
  <si>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</si>
  <si>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</si>
  <si>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</si>
  <si>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</si>
  <si>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</si>
  <si>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</si>
  <si>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</si>
  <si>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</si>
  <si>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</si>
  <si>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</si>
  <si>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</si>
  <si>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</si>
  <si>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</si>
  <si>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</si>
  <si>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</si>
  <si>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</si>
  <si>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</si>
  <si>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</si>
  <si>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</si>
  <si>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</si>
  <si>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</si>
  <si>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</si>
  <si>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</si>
  <si>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</si>
  <si>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</si>
  <si>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</si>
  <si>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</si>
  <si>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</si>
  <si>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</si>
  <si>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</si>
  <si>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</si>
  <si>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</si>
  <si>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</si>
  <si>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</si>
  <si>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</si>
  <si>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</si>
  <si>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</si>
  <si>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</si>
  <si>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</si>
  <si>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</si>
  <si>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</si>
  <si>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</si>
  <si>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</si>
  <si>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</si>
  <si>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</si>
  <si>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</si>
  <si>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</si>
  <si>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</si>
  <si>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</si>
  <si>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</si>
  <si>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</si>
  <si>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</si>
  <si>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</si>
  <si>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</si>
  <si>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</si>
  <si>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</si>
  <si>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</si>
  <si>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</si>
  <si>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</si>
  <si>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</si>
  <si>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</si>
  <si>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</si>
  <si>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</si>
  <si>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</si>
  <si>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</si>
  <si>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</si>
  <si>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</si>
  <si>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</si>
  <si>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</si>
  <si>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0314</t>
  </si>
  <si>
    <t>Другие вопросы в области национальной безопасности и правоохранительной деятельности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</si>
  <si>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</si>
  <si>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</si>
  <si>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</si>
  <si>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</si>
  <si>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</si>
  <si>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</si>
  <si>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</si>
  <si>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</si>
  <si>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</si>
  <si>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</si>
  <si>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</si>
  <si>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</si>
  <si>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</si>
  <si>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</si>
  <si>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0600</t>
  </si>
  <si>
    <t>Охрана окружающей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</si>
  <si>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</si>
  <si>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</si>
  <si>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</si>
  <si>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</si>
  <si>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</si>
  <si>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</si>
  <si>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</si>
  <si>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</si>
  <si>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Общегосударственные вопросы</t>
  </si>
  <si>
    <t>Национальная безопасность и правоохранотельная деятельность</t>
  </si>
  <si>
    <t>0105</t>
  </si>
  <si>
    <t>Функционирование судебной системы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</si>
  <si>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</si>
  <si>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</si>
  <si>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</si>
  <si>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</si>
  <si>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 xml:space="preserve">Единый налог на вмененный доход для отдельных видов деятельности </t>
  </si>
  <si>
    <t>Прочие доходы от компенсации затрат государства</t>
  </si>
  <si>
    <t>1 13 02994 04 0000 130</t>
  </si>
  <si>
    <t>Доходя бюджетов городских округов от возврата иными организациями остатков субсидий прошлых лет</t>
  </si>
  <si>
    <t>2 18 04030 04 0000 150</t>
  </si>
  <si>
    <t>2 18 04010 04 0000 150</t>
  </si>
  <si>
    <t>2 02 01000 00 0000 150</t>
  </si>
  <si>
    <t>2 02 02000 00 0000 150</t>
  </si>
  <si>
    <t>2 02 03000 00 0000 150</t>
  </si>
  <si>
    <t>1102</t>
  </si>
  <si>
    <t>Массовый спорт</t>
  </si>
  <si>
    <t>Иные межбюджетные трансферты</t>
  </si>
  <si>
    <t>2 02 40000 00 0000 150</t>
  </si>
  <si>
    <t>0107</t>
  </si>
  <si>
    <t>Обеспечение проведение выборов и референдумов</t>
  </si>
  <si>
    <t>0111</t>
  </si>
  <si>
    <t>Резервные фонды</t>
  </si>
  <si>
    <t>Государственная пошлина за выдачу разрешения на установку рекламной конструкции</t>
  </si>
  <si>
    <t>1 08 07150 01 0000 110</t>
  </si>
  <si>
    <t>ЗАДОЛЖЕННОСТЬ И ПЕРЕРАСЧЕТЫ ПО ОТМЕНЕННЫМ НАЛОГАМ, СБОРАМ И ИНЫМ ОБЯЗАТЕЛЬНЫМ ПЛАТЕЖАМ</t>
  </si>
  <si>
    <t>1 09 00000 00 0000 000</t>
  </si>
  <si>
    <t>2 02 15001 00 0000 150</t>
  </si>
  <si>
    <t>2 02 15002 00 0000 150</t>
  </si>
  <si>
    <t>2 02 19999 00 0000 150</t>
  </si>
  <si>
    <t>дотации  на частичную компенсацию расходов на оплату труда работников муниципальных учреждений</t>
  </si>
  <si>
    <t>Прочие безвозмездные поступления от негосударственных организаций в бюджеты городских округов</t>
  </si>
  <si>
    <t>2 04 04000 04 0000 150</t>
  </si>
  <si>
    <t>2 19 60010 04 0000 150</t>
  </si>
  <si>
    <t>0603</t>
  </si>
  <si>
    <t>Охрана объектов растительного и животного мира и среды их обитания</t>
  </si>
  <si>
    <t>Доходы бюджетов городских округов от возврата автономными учреждениями остатков субсидий прошлых лет</t>
  </si>
  <si>
    <t>2 18 04020 04 0000 150</t>
  </si>
  <si>
    <t>Невыясненные поступления</t>
  </si>
  <si>
    <t>1 17 01040 04 0000 180</t>
  </si>
  <si>
    <t>1301</t>
  </si>
  <si>
    <t>Прочие безвозмездные поступления в бюджеты городских округов</t>
  </si>
  <si>
    <t>2 07 04000 04 0000 150</t>
  </si>
  <si>
    <t>0605</t>
  </si>
  <si>
    <t>Другие вопросы а оласти охраны окружающей среды</t>
  </si>
  <si>
    <t>Налог, взимаемый в связи с применением упрощенной системы налогообложения</t>
  </si>
  <si>
    <t>1 05 01000 02 0000 110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</si>
  <si>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</si>
  <si>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1 11 07000 00 0000 120</t>
  </si>
  <si>
    <t>0310</t>
  </si>
  <si>
    <t>2 18 04000 04 0000 150</t>
  </si>
  <si>
    <t>Доходы бюджетов бюджетной системы РФ от возврата бюджета бюджетной системы РФ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</si>
  <si>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св.100</t>
  </si>
  <si>
    <t>Безвозмездные поступления от негосударственных организаций в бюджеты городских округов</t>
  </si>
  <si>
    <t>Руководитель финансового управления администрации города Енисейска                                                     Ю.В.Смирнов</t>
  </si>
  <si>
    <t>2 07 04050 04 0000 150</t>
  </si>
  <si>
    <t>Доходы от продажи квартир</t>
  </si>
  <si>
    <t>1 14 01000 00 0000 410</t>
  </si>
  <si>
    <t>Единый налог на вмененный доход для отдельных видов деятельности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</si>
  <si>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01.03.2022г.</t>
    </r>
  </si>
  <si>
    <t>Прочие доходы от использования имущества и прав, находящихся в государственной и муниципальной собственности (соцнайм, коммерческий найм, НТО))</t>
  </si>
  <si>
    <t>Текущее исполнение городского бюджета на 01.03.2022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</si>
</sst>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Helv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24" fillId="0" borderId="0"/>
  </cellStyleXfs>
  <cellXfs count="91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9" fontId="7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7" fillId="0" borderId="0" xfId="0" applyFont="1" applyBorder="1"/>
    <xf numFmtId="49" fontId="11" fillId="0" borderId="0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7" fillId="0" borderId="0" xfId="0" applyFont="1" applyFill="1" applyBorder="1"/>
    <xf numFmtId="0" fontId="11" fillId="0" borderId="0" xfId="0" applyFont="1" applyFill="1"/>
    <xf numFmtId="0" fontId="11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5" fillId="0" borderId="2" xfId="0" applyFont="1" applyBorder="1"/>
    <xf numFmtId="0" fontId="1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3" xfId="0" applyNumberFormat="1" applyFont="1" applyBorder="1"/>
    <xf numFmtId="49" fontId="18" fillId="0" borderId="2" xfId="0" applyNumberFormat="1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164" fontId="18" fillId="0" borderId="2" xfId="0" applyNumberFormat="1" applyFont="1" applyBorder="1"/>
    <xf numFmtId="164" fontId="18" fillId="0" borderId="2" xfId="0" applyNumberFormat="1" applyFont="1" applyFill="1" applyBorder="1"/>
    <xf numFmtId="49" fontId="20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left" vertical="top" wrapText="1"/>
    </xf>
    <xf numFmtId="164" fontId="16" fillId="0" borderId="2" xfId="0" applyNumberFormat="1" applyFont="1" applyBorder="1"/>
    <xf numFmtId="164" fontId="18" fillId="0" borderId="2" xfId="0" applyNumberFormat="1" applyFont="1" applyBorder="1" applyAlignment="1">
      <alignment horizontal="right"/>
    </xf>
    <xf numFmtId="164" fontId="18" fillId="2" borderId="2" xfId="0" applyNumberFormat="1" applyFont="1" applyFill="1" applyBorder="1"/>
    <xf numFmtId="164" fontId="16" fillId="2" borderId="2" xfId="0" applyNumberFormat="1" applyFont="1" applyFill="1" applyBorder="1"/>
    <xf numFmtId="164" fontId="16" fillId="0" borderId="2" xfId="0" applyNumberFormat="1" applyFont="1" applyFill="1" applyBorder="1"/>
    <xf numFmtId="49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>
      <alignment horizontal="left" vertical="top" wrapText="1"/>
    </xf>
    <xf numFmtId="164" fontId="18" fillId="0" borderId="6" xfId="0" applyNumberFormat="1" applyFont="1" applyFill="1" applyBorder="1"/>
    <xf numFmtId="49" fontId="19" fillId="0" borderId="3" xfId="0" applyNumberFormat="1" applyFont="1" applyBorder="1" applyAlignment="1">
      <alignment horizontal="justify" vertical="top" wrapText="1"/>
    </xf>
    <xf numFmtId="164" fontId="16" fillId="0" borderId="3" xfId="0" applyNumberFormat="1" applyFont="1" applyFill="1" applyBorder="1"/>
    <xf numFmtId="49" fontId="16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164" fontId="16" fillId="0" borderId="6" xfId="0" applyNumberFormat="1" applyFont="1" applyBorder="1"/>
    <xf numFmtId="164" fontId="16" fillId="0" borderId="6" xfId="0" applyNumberFormat="1" applyFont="1" applyFill="1" applyBorder="1"/>
    <xf numFmtId="164" fontId="18" fillId="0" borderId="4" xfId="0" applyNumberFormat="1" applyFont="1" applyBorder="1"/>
    <xf numFmtId="49" fontId="16" fillId="0" borderId="8" xfId="0" applyNumberFormat="1" applyFont="1" applyBorder="1" applyAlignment="1" applyProtection="1">
      <alignment horizontal="left" vertical="top" wrapText="1"/>
    </xf>
    <xf numFmtId="0" fontId="22" fillId="0" borderId="2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6" xfId="0" applyNumberFormat="1" applyFont="1" applyBorder="1"/>
    <xf numFmtId="164" fontId="23" fillId="0" borderId="3" xfId="0" applyNumberFormat="1" applyFont="1" applyBorder="1"/>
    <xf numFmtId="164" fontId="23" fillId="0" borderId="7" xfId="0" applyNumberFormat="1" applyFont="1" applyBorder="1"/>
    <xf numFmtId="0" fontId="16" fillId="0" borderId="2" xfId="1" applyNumberFormat="1" applyFont="1" applyFill="1" applyBorder="1" applyAlignment="1">
      <alignment horizontal="left" vertical="top" wrapText="1"/>
    </xf>
    <xf numFmtId="0" fontId="16" fillId="0" borderId="2" xfId="1" applyFont="1" applyBorder="1" applyAlignment="1">
      <alignment horizontal="justify" vertical="top"/>
    </xf>
    <xf numFmtId="0" fontId="16" fillId="0" borderId="0" xfId="0" applyFont="1" applyAlignment="1">
      <alignment wrapText="1"/>
    </xf>
    <xf numFmtId="0" fontId="16" fillId="0" borderId="2" xfId="2" applyNumberFormat="1" applyFont="1" applyFill="1" applyBorder="1" applyAlignment="1">
      <alignment horizontal="left" vertical="top" wrapText="1"/>
    </xf>
    <xf numFmtId="164" fontId="20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justify" wrapText="1"/>
    </xf>
    <xf numFmtId="0" fontId="20" fillId="0" borderId="15" xfId="0" applyFont="1" applyBorder="1" applyAlignment="1"/>
    <xf numFmtId="0" fontId="25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3">
    <cellStyle name="Обычный" xfId="0" builtinId="0"/>
    <cellStyle name="Обычный_Лист1" xfId="1"/>
    <cellStyle name="Обычный_Лист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15</xdr:col>
      <xdr:colOff>57150</xdr:colOff>
      <xdr:row>35</xdr:row>
      <xdr:rowOff>153596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85850"/>
          <a:ext cx="8591550" cy="50113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view="pageBreakPreview" topLeftCell="B46" zoomScaleNormal="75" workbookViewId="0">
      <selection activeCell="F72" sqref="F72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4" t="s">
        <v>225</v>
      </c>
      <c r="C2" s="75"/>
      <c r="D2" s="75"/>
      <c r="E2" s="75"/>
      <c r="F2" s="75"/>
    </row>
    <row r="3" spans="1:6" ht="21.75" customHeight="1" thickBot="1" x14ac:dyDescent="0.25">
      <c r="B3" s="75"/>
      <c r="C3" s="75"/>
      <c r="D3" s="75"/>
      <c r="E3" s="75"/>
      <c r="F3" s="75"/>
    </row>
    <row r="4" spans="1:6" ht="12.75" customHeight="1" x14ac:dyDescent="0.2">
      <c r="A4" s="2"/>
      <c r="B4" s="76" t="s">
        <v>0</v>
      </c>
      <c r="C4" s="77"/>
      <c r="D4" s="82" t="s">
        <v>1</v>
      </c>
      <c r="E4" s="84" t="s">
        <v>2</v>
      </c>
      <c r="F4" s="80" t="s">
        <v>3</v>
      </c>
    </row>
    <row r="5" spans="1:6" ht="13.5" thickBot="1" x14ac:dyDescent="0.25">
      <c r="A5" s="2"/>
      <c r="B5" s="78"/>
      <c r="C5" s="79"/>
      <c r="D5" s="83"/>
      <c r="E5" s="85"/>
      <c r="F5" s="81"/>
    </row>
    <row r="6" spans="1:6" ht="19.5" customHeight="1" x14ac:dyDescent="0.2">
      <c r="B6" s="30"/>
      <c r="C6" s="35" t="s">
        <v>5</v>
      </c>
      <c r="D6" s="36">
        <f>SUM(D7+D51)</f>
        <v>1005355.5</v>
      </c>
      <c r="E6" s="36">
        <f>SUM(E7+E51)</f>
        <v>129067.6</v>
      </c>
      <c r="F6" s="64">
        <f t="shared" ref="F6:F68" si="0">E6*100/D6</f>
        <v>12.838006058553416</v>
      </c>
    </row>
    <row r="7" spans="1:6" ht="14.25" customHeight="1" x14ac:dyDescent="0.2">
      <c r="B7" s="19" t="s">
        <v>4</v>
      </c>
      <c r="C7" s="43" t="s">
        <v>51</v>
      </c>
      <c r="D7" s="39">
        <f>SUM(D8+D20+D25+D28+D32+D37+D44+D48+D49+D41+D15+D31)</f>
        <v>225968.2</v>
      </c>
      <c r="E7" s="39">
        <f>SUM(E8+E20+E25+E28+E32+E37+E44+E48+E49+E41+E15+E31+E50)</f>
        <v>31099.899999999998</v>
      </c>
      <c r="F7" s="64">
        <f t="shared" si="0"/>
        <v>13.762954256395368</v>
      </c>
    </row>
    <row r="8" spans="1:6" ht="15.75" customHeight="1" x14ac:dyDescent="0.2">
      <c r="B8" s="19" t="s">
        <v>40</v>
      </c>
      <c r="C8" s="21" t="s">
        <v>77</v>
      </c>
      <c r="D8" s="40">
        <f>SUM(D9+D10)</f>
        <v>161043.5</v>
      </c>
      <c r="E8" s="40">
        <f>SUM(E9+E10)</f>
        <v>18455.8</v>
      </c>
      <c r="F8" s="64">
        <f t="shared" si="0"/>
        <v>11.460133442206608</v>
      </c>
    </row>
    <row r="9" spans="1:6" ht="14.25" customHeight="1" x14ac:dyDescent="0.2">
      <c r="B9" s="19" t="s">
        <v>6</v>
      </c>
      <c r="C9" s="22" t="s">
        <v>7</v>
      </c>
      <c r="D9" s="48">
        <v>1743.5</v>
      </c>
      <c r="E9" s="48">
        <v>690</v>
      </c>
      <c r="F9" s="64">
        <f t="shared" si="0"/>
        <v>39.575566389446514</v>
      </c>
    </row>
    <row r="10" spans="1:6" ht="17.25" customHeight="1" x14ac:dyDescent="0.2">
      <c r="B10" s="62" t="s">
        <v>8</v>
      </c>
      <c r="C10" s="21" t="s">
        <v>9</v>
      </c>
      <c r="D10" s="40">
        <f>SUM(D11:D14)</f>
        <v>159300</v>
      </c>
      <c r="E10" s="40">
        <f>SUM(E11:E14)</f>
        <v>17765.8</v>
      </c>
      <c r="F10" s="64">
        <f t="shared" si="0"/>
        <v>11.152416823603264</v>
      </c>
    </row>
    <row r="11" spans="1:6" ht="68.25" customHeight="1" x14ac:dyDescent="0.2">
      <c r="B11" s="33" t="s">
        <v>160</v>
      </c>
      <c r="C11" s="22" t="s">
        <v>156</v>
      </c>
      <c r="D11" s="48">
        <v>157864</v>
      </c>
      <c r="E11" s="48">
        <v>17469.5</v>
      </c>
      <c r="F11" s="64">
        <f t="shared" si="0"/>
        <v>11.066170881264886</v>
      </c>
    </row>
    <row r="12" spans="1:6" ht="93" customHeight="1" x14ac:dyDescent="0.2">
      <c r="B12" s="33" t="s">
        <v>161</v>
      </c>
      <c r="C12" s="22" t="s">
        <v>157</v>
      </c>
      <c r="D12" s="48">
        <v>47</v>
      </c>
      <c r="E12" s="48">
        <v>26.5</v>
      </c>
      <c r="F12" s="64">
        <f t="shared" si="0"/>
        <v>56.382978723404257</v>
      </c>
    </row>
    <row r="13" spans="1:6" ht="46.5" customHeight="1" x14ac:dyDescent="0.2">
      <c r="B13" s="33" t="s">
        <v>162</v>
      </c>
      <c r="C13" s="22" t="s">
        <v>158</v>
      </c>
      <c r="D13" s="48">
        <v>990</v>
      </c>
      <c r="E13" s="48">
        <v>216.7</v>
      </c>
      <c r="F13" s="64">
        <f t="shared" si="0"/>
        <v>21.888888888888889</v>
      </c>
    </row>
    <row r="14" spans="1:6" ht="84.75" customHeight="1" x14ac:dyDescent="0.2">
      <c r="B14" s="33" t="s">
        <v>163</v>
      </c>
      <c r="C14" s="22" t="s">
        <v>159</v>
      </c>
      <c r="D14" s="48">
        <v>399</v>
      </c>
      <c r="E14" s="48">
        <v>53.1</v>
      </c>
      <c r="F14" s="64">
        <f t="shared" si="0"/>
        <v>13.308270676691729</v>
      </c>
    </row>
    <row r="15" spans="1:6" ht="29.25" customHeight="1" x14ac:dyDescent="0.2">
      <c r="B15" s="19" t="s">
        <v>99</v>
      </c>
      <c r="C15" s="21" t="s">
        <v>89</v>
      </c>
      <c r="D15" s="40">
        <f>SUM(D16:D19)</f>
        <v>1565.7</v>
      </c>
      <c r="E15" s="40">
        <f>SUM(E16:E19)</f>
        <v>146.6</v>
      </c>
      <c r="F15" s="64">
        <f t="shared" si="0"/>
        <v>9.3632241170083663</v>
      </c>
    </row>
    <row r="16" spans="1:6" ht="54.75" customHeight="1" x14ac:dyDescent="0.2">
      <c r="B16" s="33" t="s">
        <v>94</v>
      </c>
      <c r="C16" s="22" t="s">
        <v>90</v>
      </c>
      <c r="D16" s="48">
        <v>707.9</v>
      </c>
      <c r="E16" s="48">
        <v>68.599999999999994</v>
      </c>
      <c r="F16" s="64">
        <f t="shared" si="0"/>
        <v>9.6906342703771706</v>
      </c>
    </row>
    <row r="17" spans="2:6" ht="43.5" customHeight="1" x14ac:dyDescent="0.2">
      <c r="B17" s="33" t="s">
        <v>95</v>
      </c>
      <c r="C17" s="22" t="s">
        <v>91</v>
      </c>
      <c r="D17" s="48">
        <v>3.9</v>
      </c>
      <c r="E17" s="48">
        <v>0.5</v>
      </c>
      <c r="F17" s="64">
        <f t="shared" si="0"/>
        <v>12.820512820512821</v>
      </c>
    </row>
    <row r="18" spans="2:6" ht="69.75" customHeight="1" x14ac:dyDescent="0.2">
      <c r="B18" s="33" t="s">
        <v>96</v>
      </c>
      <c r="C18" s="22" t="s">
        <v>92</v>
      </c>
      <c r="D18" s="48">
        <v>942.7</v>
      </c>
      <c r="E18" s="48">
        <v>84.6</v>
      </c>
      <c r="F18" s="64">
        <f t="shared" si="0"/>
        <v>8.9742229765566979</v>
      </c>
    </row>
    <row r="19" spans="2:6" ht="67.5" customHeight="1" x14ac:dyDescent="0.2">
      <c r="B19" s="33" t="s">
        <v>97</v>
      </c>
      <c r="C19" s="22" t="s">
        <v>93</v>
      </c>
      <c r="D19" s="48">
        <v>-88.8</v>
      </c>
      <c r="E19" s="48">
        <v>-7.1</v>
      </c>
      <c r="F19" s="64">
        <f t="shared" si="0"/>
        <v>7.9954954954954953</v>
      </c>
    </row>
    <row r="20" spans="2:6" ht="16.5" customHeight="1" x14ac:dyDescent="0.2">
      <c r="B20" s="20" t="s">
        <v>98</v>
      </c>
      <c r="C20" s="23" t="s">
        <v>37</v>
      </c>
      <c r="D20" s="40">
        <f>SUM(D21+D24+D23+D22)</f>
        <v>27100</v>
      </c>
      <c r="E20" s="40">
        <f>SUM(E21+E24+E23+E22)</f>
        <v>5342.7</v>
      </c>
      <c r="F20" s="64">
        <f t="shared" si="0"/>
        <v>19.714760147601478</v>
      </c>
    </row>
    <row r="21" spans="2:6" ht="0.75" hidden="1" customHeight="1" x14ac:dyDescent="0.2">
      <c r="B21" s="19" t="s">
        <v>47</v>
      </c>
      <c r="C21" s="22" t="s">
        <v>172</v>
      </c>
      <c r="D21" s="48">
        <v>0</v>
      </c>
      <c r="E21" s="48">
        <v>0</v>
      </c>
      <c r="F21" s="72" t="s">
        <v>218</v>
      </c>
    </row>
    <row r="22" spans="2:6" ht="26.25" customHeight="1" x14ac:dyDescent="0.2">
      <c r="B22" s="19" t="s">
        <v>47</v>
      </c>
      <c r="C22" s="22" t="s">
        <v>224</v>
      </c>
      <c r="D22" s="48">
        <v>0</v>
      </c>
      <c r="E22" s="48">
        <v>2.4</v>
      </c>
      <c r="F22" s="64"/>
    </row>
    <row r="23" spans="2:6" ht="26.25" customHeight="1" x14ac:dyDescent="0.2">
      <c r="B23" s="19" t="s">
        <v>212</v>
      </c>
      <c r="C23" s="22" t="s">
        <v>211</v>
      </c>
      <c r="D23" s="48">
        <v>23100</v>
      </c>
      <c r="E23" s="48">
        <v>5164.6000000000004</v>
      </c>
      <c r="F23" s="64">
        <f t="shared" si="0"/>
        <v>22.357575757575759</v>
      </c>
    </row>
    <row r="24" spans="2:6" ht="38.25" customHeight="1" x14ac:dyDescent="0.2">
      <c r="B24" s="19" t="s">
        <v>100</v>
      </c>
      <c r="C24" s="22" t="s">
        <v>101</v>
      </c>
      <c r="D24" s="48">
        <v>4000</v>
      </c>
      <c r="E24" s="48">
        <v>175.7</v>
      </c>
      <c r="F24" s="64">
        <f t="shared" si="0"/>
        <v>4.3925000000000001</v>
      </c>
    </row>
    <row r="25" spans="2:6" x14ac:dyDescent="0.2">
      <c r="B25" s="19" t="s">
        <v>10</v>
      </c>
      <c r="C25" s="23" t="s">
        <v>11</v>
      </c>
      <c r="D25" s="40">
        <f>SUM(D26+D27)</f>
        <v>9448</v>
      </c>
      <c r="E25" s="40">
        <f>SUM(E26+E27)</f>
        <v>1556.1999999999998</v>
      </c>
      <c r="F25" s="64">
        <f t="shared" si="0"/>
        <v>16.471210838272647</v>
      </c>
    </row>
    <row r="26" spans="2:6" x14ac:dyDescent="0.2">
      <c r="B26" s="19" t="s">
        <v>48</v>
      </c>
      <c r="C26" s="22" t="s">
        <v>12</v>
      </c>
      <c r="D26" s="48">
        <v>3216</v>
      </c>
      <c r="E26" s="48">
        <v>211.6</v>
      </c>
      <c r="F26" s="64">
        <f t="shared" si="0"/>
        <v>6.5796019900497509</v>
      </c>
    </row>
    <row r="27" spans="2:6" ht="15.75" customHeight="1" x14ac:dyDescent="0.2">
      <c r="B27" s="19" t="s">
        <v>46</v>
      </c>
      <c r="C27" s="22" t="s">
        <v>36</v>
      </c>
      <c r="D27" s="48">
        <v>6232</v>
      </c>
      <c r="E27" s="48">
        <v>1344.6</v>
      </c>
      <c r="F27" s="64">
        <f t="shared" si="0"/>
        <v>21.57573812580231</v>
      </c>
    </row>
    <row r="28" spans="2:6" ht="16.5" customHeight="1" x14ac:dyDescent="0.2">
      <c r="B28" s="19" t="s">
        <v>13</v>
      </c>
      <c r="C28" s="23" t="s">
        <v>14</v>
      </c>
      <c r="D28" s="40">
        <f>SUM(D29:D30)</f>
        <v>6980</v>
      </c>
      <c r="E28" s="40">
        <f>SUM(E29:E30)</f>
        <v>1021.3</v>
      </c>
      <c r="F28" s="64">
        <f t="shared" si="0"/>
        <v>14.631805157593123</v>
      </c>
    </row>
    <row r="29" spans="2:6" ht="26.25" customHeight="1" x14ac:dyDescent="0.2">
      <c r="B29" s="24" t="s">
        <v>64</v>
      </c>
      <c r="C29" s="25" t="s">
        <v>63</v>
      </c>
      <c r="D29" s="48">
        <v>6980</v>
      </c>
      <c r="E29" s="48">
        <v>1021.3</v>
      </c>
      <c r="F29" s="64">
        <f t="shared" si="0"/>
        <v>14.631805157593123</v>
      </c>
    </row>
    <row r="30" spans="2:6" ht="0.75" hidden="1" customHeight="1" x14ac:dyDescent="0.2">
      <c r="B30" s="24" t="s">
        <v>190</v>
      </c>
      <c r="C30" s="25" t="s">
        <v>189</v>
      </c>
      <c r="D30" s="48">
        <v>0</v>
      </c>
      <c r="E30" s="48">
        <v>0</v>
      </c>
      <c r="F30" s="64" t="e">
        <f t="shared" si="0"/>
        <v>#DIV/0!</v>
      </c>
    </row>
    <row r="31" spans="2:6" ht="27.75" hidden="1" customHeight="1" x14ac:dyDescent="0.2">
      <c r="B31" s="24" t="s">
        <v>192</v>
      </c>
      <c r="C31" s="21" t="s">
        <v>191</v>
      </c>
      <c r="D31" s="48">
        <v>0</v>
      </c>
      <c r="E31" s="48">
        <v>0</v>
      </c>
      <c r="F31" s="64" t="e">
        <f t="shared" si="0"/>
        <v>#DIV/0!</v>
      </c>
    </row>
    <row r="32" spans="2:6" ht="42.75" customHeight="1" x14ac:dyDescent="0.2">
      <c r="B32" s="19" t="s">
        <v>15</v>
      </c>
      <c r="C32" s="23" t="s">
        <v>16</v>
      </c>
      <c r="D32" s="40">
        <f>SUM(D33+D36+D34+D35)</f>
        <v>11395.6</v>
      </c>
      <c r="E32" s="40">
        <f>SUM(E33+E36+E34)</f>
        <v>2538.3000000000002</v>
      </c>
      <c r="F32" s="64">
        <f t="shared" si="0"/>
        <v>22.274386605356455</v>
      </c>
    </row>
    <row r="33" spans="1:6" ht="30" customHeight="1" x14ac:dyDescent="0.2">
      <c r="B33" s="19" t="s">
        <v>59</v>
      </c>
      <c r="C33" s="26" t="s">
        <v>103</v>
      </c>
      <c r="D33" s="48">
        <v>6428.1</v>
      </c>
      <c r="E33" s="48">
        <v>1733.2</v>
      </c>
      <c r="F33" s="64">
        <f t="shared" si="0"/>
        <v>26.96286616574104</v>
      </c>
    </row>
    <row r="34" spans="1:6" ht="28.5" customHeight="1" x14ac:dyDescent="0.2">
      <c r="B34" s="19" t="s">
        <v>59</v>
      </c>
      <c r="C34" s="26" t="s">
        <v>102</v>
      </c>
      <c r="D34" s="48">
        <v>2115.1</v>
      </c>
      <c r="E34" s="48">
        <v>307.3</v>
      </c>
      <c r="F34" s="64">
        <f t="shared" si="0"/>
        <v>14.528863883504327</v>
      </c>
    </row>
    <row r="35" spans="1:6" ht="42" hidden="1" customHeight="1" x14ac:dyDescent="0.2">
      <c r="B35" s="19" t="s">
        <v>214</v>
      </c>
      <c r="C35" s="70" t="s">
        <v>213</v>
      </c>
      <c r="D35" s="48">
        <v>0</v>
      </c>
      <c r="E35" s="48">
        <v>0</v>
      </c>
      <c r="F35" s="64" t="e">
        <f t="shared" si="0"/>
        <v>#DIV/0!</v>
      </c>
    </row>
    <row r="36" spans="1:6" ht="42" customHeight="1" x14ac:dyDescent="0.2">
      <c r="B36" s="19" t="s">
        <v>60</v>
      </c>
      <c r="C36" s="26" t="s">
        <v>226</v>
      </c>
      <c r="D36" s="48">
        <v>2852.4</v>
      </c>
      <c r="E36" s="48">
        <v>497.8</v>
      </c>
      <c r="F36" s="64">
        <f t="shared" si="0"/>
        <v>17.451970270649277</v>
      </c>
    </row>
    <row r="37" spans="1:6" ht="25.5" x14ac:dyDescent="0.2">
      <c r="A37" s="3"/>
      <c r="B37" s="27" t="s">
        <v>41</v>
      </c>
      <c r="C37" s="23" t="s">
        <v>62</v>
      </c>
      <c r="D37" s="40">
        <f>SUM(D38:D40)</f>
        <v>555.4</v>
      </c>
      <c r="E37" s="40">
        <f>SUM(E38:E40)</f>
        <v>9.3000000000000007</v>
      </c>
      <c r="F37" s="64">
        <f t="shared" si="0"/>
        <v>1.6744688512783583</v>
      </c>
    </row>
    <row r="38" spans="1:6" ht="25.5" x14ac:dyDescent="0.2">
      <c r="A38" s="3"/>
      <c r="B38" s="27" t="s">
        <v>78</v>
      </c>
      <c r="C38" s="25" t="s">
        <v>79</v>
      </c>
      <c r="D38" s="48">
        <v>295.39999999999998</v>
      </c>
      <c r="E38" s="48">
        <v>9</v>
      </c>
      <c r="F38" s="64">
        <f t="shared" si="0"/>
        <v>3.0467163168584972</v>
      </c>
    </row>
    <row r="39" spans="1:6" ht="21" customHeight="1" x14ac:dyDescent="0.2">
      <c r="A39" s="3"/>
      <c r="B39" s="27" t="s">
        <v>80</v>
      </c>
      <c r="C39" s="25" t="s">
        <v>81</v>
      </c>
      <c r="D39" s="48">
        <v>213.7</v>
      </c>
      <c r="E39" s="48">
        <v>0</v>
      </c>
      <c r="F39" s="64">
        <f t="shared" si="0"/>
        <v>0</v>
      </c>
    </row>
    <row r="40" spans="1:6" ht="19.5" customHeight="1" x14ac:dyDescent="0.2">
      <c r="B40" s="19" t="s">
        <v>82</v>
      </c>
      <c r="C40" s="25" t="s">
        <v>83</v>
      </c>
      <c r="D40" s="44">
        <v>46.3</v>
      </c>
      <c r="E40" s="48">
        <v>0.3</v>
      </c>
      <c r="F40" s="64">
        <f t="shared" si="0"/>
        <v>0.64794816414686829</v>
      </c>
    </row>
    <row r="41" spans="1:6" ht="29.25" customHeight="1" x14ac:dyDescent="0.2">
      <c r="B41" s="19" t="s">
        <v>61</v>
      </c>
      <c r="C41" s="21" t="s">
        <v>86</v>
      </c>
      <c r="D41" s="40">
        <f>SUM(D42:D43)</f>
        <v>427.8</v>
      </c>
      <c r="E41" s="40">
        <f>SUM(E42:E43)</f>
        <v>0</v>
      </c>
      <c r="F41" s="64">
        <f t="shared" si="0"/>
        <v>0</v>
      </c>
    </row>
    <row r="42" spans="1:6" ht="28.5" hidden="1" customHeight="1" x14ac:dyDescent="0.2">
      <c r="B42" s="19" t="s">
        <v>84</v>
      </c>
      <c r="C42" s="22" t="s">
        <v>85</v>
      </c>
      <c r="D42" s="44">
        <v>0</v>
      </c>
      <c r="E42" s="48">
        <v>0</v>
      </c>
      <c r="F42" s="64" t="e">
        <f t="shared" si="0"/>
        <v>#DIV/0!</v>
      </c>
    </row>
    <row r="43" spans="1:6" ht="20.25" customHeight="1" x14ac:dyDescent="0.2">
      <c r="B43" s="19" t="s">
        <v>174</v>
      </c>
      <c r="C43" s="22" t="s">
        <v>173</v>
      </c>
      <c r="D43" s="44">
        <v>427.8</v>
      </c>
      <c r="E43" s="48">
        <v>0</v>
      </c>
      <c r="F43" s="64">
        <f t="shared" si="0"/>
        <v>0</v>
      </c>
    </row>
    <row r="44" spans="1:6" ht="28.5" customHeight="1" x14ac:dyDescent="0.2">
      <c r="B44" s="19" t="s">
        <v>49</v>
      </c>
      <c r="C44" s="21" t="s">
        <v>76</v>
      </c>
      <c r="D44" s="39">
        <f>SUM(D45:D47)</f>
        <v>6192.7</v>
      </c>
      <c r="E44" s="39">
        <f>SUM(E45:E47)</f>
        <v>334.1</v>
      </c>
      <c r="F44" s="64">
        <f t="shared" si="0"/>
        <v>5.3950619277536456</v>
      </c>
    </row>
    <row r="45" spans="1:6" ht="18.75" customHeight="1" x14ac:dyDescent="0.2">
      <c r="B45" s="24" t="s">
        <v>223</v>
      </c>
      <c r="C45" s="25" t="s">
        <v>222</v>
      </c>
      <c r="D45" s="44">
        <v>0</v>
      </c>
      <c r="E45" s="44">
        <v>205.6</v>
      </c>
      <c r="F45" s="64"/>
    </row>
    <row r="46" spans="1:6" ht="15.75" customHeight="1" x14ac:dyDescent="0.2">
      <c r="B46" s="19" t="s">
        <v>67</v>
      </c>
      <c r="C46" s="25" t="s">
        <v>65</v>
      </c>
      <c r="D46" s="44">
        <v>3816.1</v>
      </c>
      <c r="E46" s="48">
        <v>0</v>
      </c>
      <c r="F46" s="64">
        <f t="shared" si="0"/>
        <v>0</v>
      </c>
    </row>
    <row r="47" spans="1:6" ht="17.25" customHeight="1" x14ac:dyDescent="0.2">
      <c r="B47" s="19" t="s">
        <v>68</v>
      </c>
      <c r="C47" s="25" t="s">
        <v>66</v>
      </c>
      <c r="D47" s="44">
        <v>2376.6</v>
      </c>
      <c r="E47" s="48">
        <v>128.5</v>
      </c>
      <c r="F47" s="64">
        <f t="shared" si="0"/>
        <v>5.4068837835563412</v>
      </c>
    </row>
    <row r="48" spans="1:6" ht="15" customHeight="1" x14ac:dyDescent="0.2">
      <c r="B48" s="19" t="s">
        <v>44</v>
      </c>
      <c r="C48" s="23" t="s">
        <v>45</v>
      </c>
      <c r="D48" s="39">
        <v>8.6999999999999993</v>
      </c>
      <c r="E48" s="40">
        <v>0.9</v>
      </c>
      <c r="F48" s="64">
        <f t="shared" si="0"/>
        <v>10.344827586206897</v>
      </c>
    </row>
    <row r="49" spans="1:7" ht="15" customHeight="1" x14ac:dyDescent="0.2">
      <c r="A49" s="3"/>
      <c r="B49" s="19" t="s">
        <v>42</v>
      </c>
      <c r="C49" s="23" t="s">
        <v>43</v>
      </c>
      <c r="D49" s="39">
        <v>1250.8</v>
      </c>
      <c r="E49" s="40">
        <v>1678.7</v>
      </c>
      <c r="F49" s="72" t="s">
        <v>218</v>
      </c>
    </row>
    <row r="50" spans="1:7" ht="21" customHeight="1" x14ac:dyDescent="0.2">
      <c r="A50" s="3"/>
      <c r="B50" s="19" t="s">
        <v>205</v>
      </c>
      <c r="C50" s="23" t="s">
        <v>204</v>
      </c>
      <c r="D50" s="39">
        <v>0</v>
      </c>
      <c r="E50" s="40">
        <v>16</v>
      </c>
      <c r="F50" s="64"/>
    </row>
    <row r="51" spans="1:7" ht="18.75" customHeight="1" x14ac:dyDescent="0.25">
      <c r="B51" s="19"/>
      <c r="C51" s="28" t="s">
        <v>38</v>
      </c>
      <c r="D51" s="39">
        <f>SUM(D52+D71+D72+D69+D70)</f>
        <v>779387.3</v>
      </c>
      <c r="E51" s="39">
        <f>SUM(E52+E71+E72+E69+E70)</f>
        <v>97967.700000000012</v>
      </c>
      <c r="F51" s="64">
        <f t="shared" si="0"/>
        <v>12.569835305245546</v>
      </c>
    </row>
    <row r="52" spans="1:7" ht="33" customHeight="1" x14ac:dyDescent="0.2">
      <c r="B52" s="19" t="s">
        <v>17</v>
      </c>
      <c r="C52" s="29" t="s">
        <v>58</v>
      </c>
      <c r="D52" s="39">
        <f>SUM(D53+D57+D58+D59)</f>
        <v>779387.3</v>
      </c>
      <c r="E52" s="39">
        <f>SUM(E53+E57+E58+E59)</f>
        <v>99390.6</v>
      </c>
      <c r="F52" s="64">
        <f t="shared" si="0"/>
        <v>12.75240179048337</v>
      </c>
    </row>
    <row r="53" spans="1:7" ht="27.75" customHeight="1" x14ac:dyDescent="0.2">
      <c r="B53" s="19" t="s">
        <v>178</v>
      </c>
      <c r="C53" s="22" t="s">
        <v>18</v>
      </c>
      <c r="D53" s="44">
        <f>D54+D55+D56</f>
        <v>303338.40000000002</v>
      </c>
      <c r="E53" s="44">
        <f>E54+E55+E56</f>
        <v>63145.5</v>
      </c>
      <c r="F53" s="64">
        <f t="shared" si="0"/>
        <v>20.816850092174285</v>
      </c>
      <c r="G53" s="3"/>
    </row>
    <row r="54" spans="1:7" ht="16.5" customHeight="1" x14ac:dyDescent="0.2">
      <c r="B54" s="19" t="s">
        <v>193</v>
      </c>
      <c r="C54" s="22" t="s">
        <v>50</v>
      </c>
      <c r="D54" s="44">
        <v>192194.9</v>
      </c>
      <c r="E54" s="48">
        <v>59712.1</v>
      </c>
      <c r="F54" s="64">
        <f t="shared" si="0"/>
        <v>31.068514305010176</v>
      </c>
      <c r="G54" s="3"/>
    </row>
    <row r="55" spans="1:7" ht="27.75" customHeight="1" x14ac:dyDescent="0.2">
      <c r="B55" s="19" t="s">
        <v>194</v>
      </c>
      <c r="C55" s="22" t="s">
        <v>56</v>
      </c>
      <c r="D55" s="44">
        <v>41860.1</v>
      </c>
      <c r="E55" s="48">
        <v>0</v>
      </c>
      <c r="F55" s="64">
        <f t="shared" si="0"/>
        <v>0</v>
      </c>
      <c r="G55" s="3"/>
    </row>
    <row r="56" spans="1:7" ht="27.75" customHeight="1" x14ac:dyDescent="0.2">
      <c r="B56" s="19" t="s">
        <v>195</v>
      </c>
      <c r="C56" s="68" t="s">
        <v>196</v>
      </c>
      <c r="D56" s="44">
        <v>69283.399999999994</v>
      </c>
      <c r="E56" s="48">
        <v>3433.4</v>
      </c>
      <c r="F56" s="64">
        <f t="shared" si="0"/>
        <v>4.9555882072762021</v>
      </c>
      <c r="G56" s="3"/>
    </row>
    <row r="57" spans="1:7" ht="24.75" customHeight="1" x14ac:dyDescent="0.2">
      <c r="B57" s="19" t="s">
        <v>179</v>
      </c>
      <c r="C57" s="26" t="s">
        <v>52</v>
      </c>
      <c r="D57" s="47">
        <v>91832.3</v>
      </c>
      <c r="E57" s="48">
        <v>223.5</v>
      </c>
      <c r="F57" s="64">
        <f t="shared" si="0"/>
        <v>0.24337841914010647</v>
      </c>
      <c r="G57" s="3"/>
    </row>
    <row r="58" spans="1:7" ht="24.75" customHeight="1" x14ac:dyDescent="0.2">
      <c r="B58" s="19" t="s">
        <v>180</v>
      </c>
      <c r="C58" s="26" t="s">
        <v>53</v>
      </c>
      <c r="D58" s="47">
        <v>353346.9</v>
      </c>
      <c r="E58" s="48">
        <v>34548.5</v>
      </c>
      <c r="F58" s="64">
        <f t="shared" si="0"/>
        <v>9.7775019393123301</v>
      </c>
      <c r="G58" s="3"/>
    </row>
    <row r="59" spans="1:7" ht="16.5" customHeight="1" x14ac:dyDescent="0.2">
      <c r="B59" s="19" t="s">
        <v>184</v>
      </c>
      <c r="C59" s="69" t="s">
        <v>183</v>
      </c>
      <c r="D59" s="47">
        <v>30869.7</v>
      </c>
      <c r="E59" s="48">
        <v>1473.1</v>
      </c>
      <c r="F59" s="64">
        <f t="shared" si="0"/>
        <v>4.7719932490435601</v>
      </c>
      <c r="G59" s="3"/>
    </row>
    <row r="60" spans="1:7" ht="0.75" hidden="1" customHeight="1" x14ac:dyDescent="0.2">
      <c r="B60" s="19" t="s">
        <v>170</v>
      </c>
      <c r="C60" s="26" t="s">
        <v>171</v>
      </c>
      <c r="D60" s="47">
        <v>0</v>
      </c>
      <c r="E60" s="48">
        <v>0</v>
      </c>
      <c r="F60" s="64"/>
      <c r="G60" s="3"/>
    </row>
    <row r="61" spans="1:7" ht="15" hidden="1" customHeight="1" x14ac:dyDescent="0.2">
      <c r="B61" s="19" t="s">
        <v>168</v>
      </c>
      <c r="C61" s="26" t="s">
        <v>169</v>
      </c>
      <c r="D61" s="47">
        <v>0</v>
      </c>
      <c r="E61" s="48">
        <v>0</v>
      </c>
      <c r="F61" s="64"/>
      <c r="G61" s="3"/>
    </row>
    <row r="62" spans="1:7" ht="1.5" hidden="1" customHeight="1" x14ac:dyDescent="0.2">
      <c r="B62" s="19" t="s">
        <v>198</v>
      </c>
      <c r="C62" s="26" t="s">
        <v>197</v>
      </c>
      <c r="D62" s="47">
        <v>0</v>
      </c>
      <c r="E62" s="48"/>
      <c r="F62" s="64" t="e">
        <f t="shared" si="0"/>
        <v>#DIV/0!</v>
      </c>
      <c r="G62" s="3"/>
    </row>
    <row r="63" spans="1:7" ht="17.25" hidden="1" customHeight="1" x14ac:dyDescent="0.2">
      <c r="B63" s="19" t="s">
        <v>177</v>
      </c>
      <c r="C63" s="26" t="s">
        <v>171</v>
      </c>
      <c r="D63" s="47">
        <v>0</v>
      </c>
      <c r="E63" s="48"/>
      <c r="F63" s="64" t="e">
        <f t="shared" si="0"/>
        <v>#DIV/0!</v>
      </c>
      <c r="G63" s="3"/>
    </row>
    <row r="64" spans="1:7" ht="15" hidden="1" customHeight="1" x14ac:dyDescent="0.2">
      <c r="B64" s="19" t="s">
        <v>176</v>
      </c>
      <c r="C64" s="26" t="s">
        <v>175</v>
      </c>
      <c r="D64" s="47">
        <v>0</v>
      </c>
      <c r="E64" s="48"/>
      <c r="F64" s="64" t="e">
        <f t="shared" si="0"/>
        <v>#DIV/0!</v>
      </c>
      <c r="G64" s="3"/>
    </row>
    <row r="65" spans="2:7" ht="18" hidden="1" customHeight="1" x14ac:dyDescent="0.2">
      <c r="B65" s="19" t="s">
        <v>208</v>
      </c>
      <c r="C65" s="26" t="s">
        <v>207</v>
      </c>
      <c r="D65" s="47">
        <v>0</v>
      </c>
      <c r="E65" s="48"/>
      <c r="F65" s="64" t="e">
        <f t="shared" si="0"/>
        <v>#DIV/0!</v>
      </c>
      <c r="G65" s="3"/>
    </row>
    <row r="66" spans="2:7" ht="17.25" hidden="1" customHeight="1" x14ac:dyDescent="0.2">
      <c r="B66" s="19" t="s">
        <v>177</v>
      </c>
      <c r="C66" s="26" t="s">
        <v>171</v>
      </c>
      <c r="D66" s="47">
        <v>0</v>
      </c>
      <c r="E66" s="48"/>
      <c r="F66" s="64" t="e">
        <f t="shared" si="0"/>
        <v>#DIV/0!</v>
      </c>
      <c r="G66" s="3"/>
    </row>
    <row r="67" spans="2:7" ht="16.5" hidden="1" customHeight="1" x14ac:dyDescent="0.2">
      <c r="B67" s="19" t="s">
        <v>203</v>
      </c>
      <c r="C67" s="26" t="s">
        <v>202</v>
      </c>
      <c r="D67" s="47">
        <v>0</v>
      </c>
      <c r="E67" s="48"/>
      <c r="F67" s="64" t="e">
        <f t="shared" si="0"/>
        <v>#DIV/0!</v>
      </c>
      <c r="G67" s="3"/>
    </row>
    <row r="68" spans="2:7" ht="24" hidden="1" customHeight="1" x14ac:dyDescent="0.2">
      <c r="B68" s="19" t="s">
        <v>176</v>
      </c>
      <c r="C68" s="26" t="s">
        <v>169</v>
      </c>
      <c r="D68" s="47">
        <v>0</v>
      </c>
      <c r="E68" s="48"/>
      <c r="F68" s="64" t="e">
        <f t="shared" si="0"/>
        <v>#DIV/0!</v>
      </c>
      <c r="G68" s="3"/>
    </row>
    <row r="69" spans="2:7" ht="12.75" hidden="1" customHeight="1" x14ac:dyDescent="0.2">
      <c r="B69" s="19" t="s">
        <v>198</v>
      </c>
      <c r="C69" s="26" t="s">
        <v>219</v>
      </c>
      <c r="D69" s="47">
        <v>0</v>
      </c>
      <c r="E69" s="48">
        <v>0</v>
      </c>
      <c r="F69" s="64"/>
      <c r="G69" s="3"/>
    </row>
    <row r="70" spans="2:7" ht="0.75" hidden="1" customHeight="1" x14ac:dyDescent="0.2">
      <c r="B70" s="19" t="s">
        <v>221</v>
      </c>
      <c r="C70" s="26" t="s">
        <v>207</v>
      </c>
      <c r="D70" s="47">
        <v>0</v>
      </c>
      <c r="E70" s="48">
        <v>0</v>
      </c>
      <c r="F70" s="64"/>
      <c r="G70" s="3"/>
    </row>
    <row r="71" spans="2:7" ht="68.25" customHeight="1" x14ac:dyDescent="0.2">
      <c r="B71" s="19" t="s">
        <v>216</v>
      </c>
      <c r="C71" s="71" t="s">
        <v>217</v>
      </c>
      <c r="D71" s="47">
        <v>0</v>
      </c>
      <c r="E71" s="48">
        <v>1200</v>
      </c>
      <c r="F71" s="72"/>
      <c r="G71" s="3"/>
    </row>
    <row r="72" spans="2:7" ht="18" customHeight="1" thickBot="1" x14ac:dyDescent="0.25">
      <c r="B72" s="19" t="s">
        <v>199</v>
      </c>
      <c r="C72" s="26" t="s">
        <v>75</v>
      </c>
      <c r="D72" s="48">
        <v>0</v>
      </c>
      <c r="E72" s="48">
        <v>-2622.9</v>
      </c>
      <c r="F72" s="64"/>
      <c r="G72" s="3"/>
    </row>
    <row r="73" spans="2:7" ht="18" customHeight="1" thickBot="1" x14ac:dyDescent="0.25">
      <c r="B73" s="18"/>
      <c r="C73" s="31" t="s">
        <v>39</v>
      </c>
      <c r="D73" s="60">
        <f>SUM(D6)</f>
        <v>1005355.5</v>
      </c>
      <c r="E73" s="60">
        <f>SUM(E6)</f>
        <v>129067.6</v>
      </c>
      <c r="F73" s="66">
        <f t="shared" ref="F73:F87" si="1">E73*100/D73</f>
        <v>12.838006058553416</v>
      </c>
    </row>
    <row r="74" spans="2:7" ht="17.25" customHeight="1" x14ac:dyDescent="0.2">
      <c r="B74" s="34"/>
      <c r="C74" s="35" t="s">
        <v>19</v>
      </c>
      <c r="D74" s="36">
        <f>SUM(D75+D84+D87+D91+D100+D106+D109+D111+D116+D120+D122+D97)</f>
        <v>1022667.2999999999</v>
      </c>
      <c r="E74" s="36">
        <f>SUM(E75+E84+E87+E91+E100+E106+E109+E111+E116+E120+E122+E97)</f>
        <v>126300.6</v>
      </c>
      <c r="F74" s="66">
        <f t="shared" si="1"/>
        <v>12.350116210814603</v>
      </c>
    </row>
    <row r="75" spans="2:7" ht="16.5" customHeight="1" x14ac:dyDescent="0.2">
      <c r="B75" s="37" t="s">
        <v>20</v>
      </c>
      <c r="C75" s="38" t="s">
        <v>164</v>
      </c>
      <c r="D75" s="39">
        <f>SUM(D76:D83)</f>
        <v>122260.9</v>
      </c>
      <c r="E75" s="40">
        <f>SUM(E76:E83)</f>
        <v>16828.099999999999</v>
      </c>
      <c r="F75" s="64">
        <f t="shared" si="1"/>
        <v>13.764089745781357</v>
      </c>
    </row>
    <row r="76" spans="2:7" ht="30.75" customHeight="1" x14ac:dyDescent="0.2">
      <c r="B76" s="41" t="s">
        <v>116</v>
      </c>
      <c r="C76" s="42" t="s">
        <v>141</v>
      </c>
      <c r="D76" s="44">
        <v>2308</v>
      </c>
      <c r="E76" s="48">
        <v>384.4</v>
      </c>
      <c r="F76" s="64">
        <f t="shared" si="1"/>
        <v>16.655112651646448</v>
      </c>
    </row>
    <row r="77" spans="2:7" ht="45" customHeight="1" x14ac:dyDescent="0.2">
      <c r="B77" s="41" t="s">
        <v>117</v>
      </c>
      <c r="C77" s="42" t="s">
        <v>142</v>
      </c>
      <c r="D77" s="44">
        <v>6267.1</v>
      </c>
      <c r="E77" s="48">
        <v>789.7</v>
      </c>
      <c r="F77" s="64">
        <f t="shared" si="1"/>
        <v>12.600724417992373</v>
      </c>
    </row>
    <row r="78" spans="2:7" ht="45.75" customHeight="1" x14ac:dyDescent="0.2">
      <c r="B78" s="41" t="s">
        <v>118</v>
      </c>
      <c r="C78" s="42" t="s">
        <v>143</v>
      </c>
      <c r="D78" s="44">
        <v>44003.7</v>
      </c>
      <c r="E78" s="48">
        <v>6139.8</v>
      </c>
      <c r="F78" s="64">
        <f t="shared" si="1"/>
        <v>13.952917595565829</v>
      </c>
    </row>
    <row r="79" spans="2:7" ht="17.25" customHeight="1" x14ac:dyDescent="0.2">
      <c r="B79" s="41" t="s">
        <v>166</v>
      </c>
      <c r="C79" s="42" t="s">
        <v>167</v>
      </c>
      <c r="D79" s="44">
        <v>149.19999999999999</v>
      </c>
      <c r="E79" s="48">
        <v>0</v>
      </c>
      <c r="F79" s="64">
        <f t="shared" si="1"/>
        <v>0</v>
      </c>
    </row>
    <row r="80" spans="2:7" ht="41.25" customHeight="1" x14ac:dyDescent="0.2">
      <c r="B80" s="41" t="s">
        <v>119</v>
      </c>
      <c r="C80" s="42" t="s">
        <v>144</v>
      </c>
      <c r="D80" s="44">
        <v>13605.1</v>
      </c>
      <c r="E80" s="48">
        <v>1720.7</v>
      </c>
      <c r="F80" s="64">
        <f t="shared" si="1"/>
        <v>12.647463083696554</v>
      </c>
    </row>
    <row r="81" spans="2:6" ht="16.5" customHeight="1" x14ac:dyDescent="0.2">
      <c r="B81" s="41" t="s">
        <v>185</v>
      </c>
      <c r="C81" s="42" t="s">
        <v>186</v>
      </c>
      <c r="D81" s="44">
        <v>0</v>
      </c>
      <c r="E81" s="48">
        <v>0</v>
      </c>
      <c r="F81" s="64"/>
    </row>
    <row r="82" spans="2:6" ht="16.5" customHeight="1" x14ac:dyDescent="0.2">
      <c r="B82" s="41" t="s">
        <v>187</v>
      </c>
      <c r="C82" s="42" t="s">
        <v>188</v>
      </c>
      <c r="D82" s="44">
        <v>500</v>
      </c>
      <c r="E82" s="48">
        <v>0</v>
      </c>
      <c r="F82" s="64"/>
    </row>
    <row r="83" spans="2:6" ht="16.5" customHeight="1" x14ac:dyDescent="0.2">
      <c r="B83" s="41" t="s">
        <v>120</v>
      </c>
      <c r="C83" s="42" t="s">
        <v>121</v>
      </c>
      <c r="D83" s="44">
        <v>55427.8</v>
      </c>
      <c r="E83" s="48">
        <v>7793.5</v>
      </c>
      <c r="F83" s="64">
        <f t="shared" si="1"/>
        <v>14.060633833563662</v>
      </c>
    </row>
    <row r="84" spans="2:6" ht="32.25" customHeight="1" x14ac:dyDescent="0.2">
      <c r="B84" s="37" t="s">
        <v>21</v>
      </c>
      <c r="C84" s="43" t="s">
        <v>165</v>
      </c>
      <c r="D84" s="39">
        <f>SUM(D85:D86)</f>
        <v>1750</v>
      </c>
      <c r="E84" s="39">
        <f>SUM(E85:E86)</f>
        <v>0</v>
      </c>
      <c r="F84" s="64">
        <v>0</v>
      </c>
    </row>
    <row r="85" spans="2:6" ht="32.25" customHeight="1" x14ac:dyDescent="0.2">
      <c r="B85" s="54" t="s">
        <v>215</v>
      </c>
      <c r="C85" s="55" t="s">
        <v>135</v>
      </c>
      <c r="D85" s="44">
        <v>320</v>
      </c>
      <c r="E85" s="44">
        <v>0</v>
      </c>
      <c r="F85" s="64">
        <f t="shared" si="1"/>
        <v>0</v>
      </c>
    </row>
    <row r="86" spans="2:6" ht="33.75" customHeight="1" x14ac:dyDescent="0.2">
      <c r="B86" s="54" t="s">
        <v>138</v>
      </c>
      <c r="C86" s="61" t="s">
        <v>139</v>
      </c>
      <c r="D86" s="44">
        <v>1430</v>
      </c>
      <c r="E86" s="48">
        <v>0</v>
      </c>
      <c r="F86" s="64">
        <f>E86*100/D86</f>
        <v>0</v>
      </c>
    </row>
    <row r="87" spans="2:6" ht="15" customHeight="1" x14ac:dyDescent="0.2">
      <c r="B87" s="37" t="s">
        <v>22</v>
      </c>
      <c r="C87" s="43" t="s">
        <v>136</v>
      </c>
      <c r="D87" s="39">
        <f>SUM(D88:D90)</f>
        <v>45599.4</v>
      </c>
      <c r="E87" s="39">
        <f>SUM(E88:E90)</f>
        <v>7428.8</v>
      </c>
      <c r="F87" s="64">
        <f t="shared" si="1"/>
        <v>16.291442431260059</v>
      </c>
    </row>
    <row r="88" spans="2:6" ht="16.5" customHeight="1" x14ac:dyDescent="0.2">
      <c r="B88" s="54" t="s">
        <v>23</v>
      </c>
      <c r="C88" s="55" t="s">
        <v>24</v>
      </c>
      <c r="D88" s="44">
        <v>23200</v>
      </c>
      <c r="E88" s="48">
        <v>2500</v>
      </c>
      <c r="F88" s="64">
        <f>E88*100/D88</f>
        <v>10.775862068965518</v>
      </c>
    </row>
    <row r="89" spans="2:6" ht="16.5" customHeight="1" x14ac:dyDescent="0.2">
      <c r="B89" s="54" t="s">
        <v>87</v>
      </c>
      <c r="C89" s="55" t="s">
        <v>145</v>
      </c>
      <c r="D89" s="44">
        <v>19351.099999999999</v>
      </c>
      <c r="E89" s="48">
        <v>4928.8</v>
      </c>
      <c r="F89" s="64">
        <f>E89*100/D89</f>
        <v>25.470386696363516</v>
      </c>
    </row>
    <row r="90" spans="2:6" ht="17.25" customHeight="1" x14ac:dyDescent="0.2">
      <c r="B90" s="54" t="s">
        <v>57</v>
      </c>
      <c r="C90" s="55" t="s">
        <v>146</v>
      </c>
      <c r="D90" s="44">
        <v>3048.3</v>
      </c>
      <c r="E90" s="48">
        <v>0</v>
      </c>
      <c r="F90" s="64">
        <f>E90*100/D90</f>
        <v>0</v>
      </c>
    </row>
    <row r="91" spans="2:6" ht="16.5" customHeight="1" x14ac:dyDescent="0.2">
      <c r="B91" s="37" t="s">
        <v>25</v>
      </c>
      <c r="C91" s="43" t="s">
        <v>26</v>
      </c>
      <c r="D91" s="45">
        <f>SUM(D92:D96)</f>
        <v>195632.1</v>
      </c>
      <c r="E91" s="45">
        <f>SUM(E92:E96)</f>
        <v>24990.9</v>
      </c>
      <c r="F91" s="64">
        <f>E91*100/D91</f>
        <v>12.774437323936102</v>
      </c>
    </row>
    <row r="92" spans="2:6" ht="18" customHeight="1" x14ac:dyDescent="0.2">
      <c r="B92" s="54" t="s">
        <v>27</v>
      </c>
      <c r="C92" s="55" t="s">
        <v>28</v>
      </c>
      <c r="D92" s="44">
        <v>18653.599999999999</v>
      </c>
      <c r="E92" s="48">
        <v>14741.5</v>
      </c>
      <c r="F92" s="64">
        <f t="shared" ref="F92:F108" si="2">E92*100/D92</f>
        <v>79.027640777115423</v>
      </c>
    </row>
    <row r="93" spans="2:6" ht="15" customHeight="1" x14ac:dyDescent="0.2">
      <c r="B93" s="54" t="s">
        <v>29</v>
      </c>
      <c r="C93" s="55" t="s">
        <v>30</v>
      </c>
      <c r="D93" s="47">
        <v>85695</v>
      </c>
      <c r="E93" s="48">
        <v>8141</v>
      </c>
      <c r="F93" s="64">
        <f t="shared" si="2"/>
        <v>9.4999708267693563</v>
      </c>
    </row>
    <row r="94" spans="2:6" ht="15" customHeight="1" x14ac:dyDescent="0.2">
      <c r="B94" s="54" t="s">
        <v>54</v>
      </c>
      <c r="C94" s="55" t="s">
        <v>55</v>
      </c>
      <c r="D94" s="47">
        <v>91223.5</v>
      </c>
      <c r="E94" s="48">
        <v>2108.4</v>
      </c>
      <c r="F94" s="64">
        <f t="shared" si="2"/>
        <v>2.3112465537937044</v>
      </c>
    </row>
    <row r="95" spans="2:6" ht="27.75" hidden="1" customHeight="1" x14ac:dyDescent="0.2">
      <c r="B95" s="54" t="s">
        <v>88</v>
      </c>
      <c r="C95" s="55" t="s">
        <v>147</v>
      </c>
      <c r="D95" s="47">
        <v>0</v>
      </c>
      <c r="E95" s="48">
        <v>0</v>
      </c>
      <c r="F95" s="64">
        <v>0</v>
      </c>
    </row>
    <row r="96" spans="2:6" ht="27.75" customHeight="1" x14ac:dyDescent="0.2">
      <c r="B96" s="54" t="s">
        <v>88</v>
      </c>
      <c r="C96" s="55" t="s">
        <v>147</v>
      </c>
      <c r="D96" s="47">
        <v>60</v>
      </c>
      <c r="E96" s="48">
        <v>0</v>
      </c>
      <c r="F96" s="64">
        <f t="shared" si="2"/>
        <v>0</v>
      </c>
    </row>
    <row r="97" spans="2:6" ht="27.75" customHeight="1" x14ac:dyDescent="0.2">
      <c r="B97" s="37" t="s">
        <v>154</v>
      </c>
      <c r="C97" s="43" t="s">
        <v>155</v>
      </c>
      <c r="D97" s="46">
        <f>SUM(D98+D99)</f>
        <v>325.89999999999998</v>
      </c>
      <c r="E97" s="46">
        <f>SUM(E98+E99)</f>
        <v>0</v>
      </c>
      <c r="F97" s="64">
        <f t="shared" si="2"/>
        <v>0</v>
      </c>
    </row>
    <row r="98" spans="2:6" ht="30" customHeight="1" x14ac:dyDescent="0.2">
      <c r="B98" s="54" t="s">
        <v>200</v>
      </c>
      <c r="C98" s="55" t="s">
        <v>201</v>
      </c>
      <c r="D98" s="47">
        <v>280.89999999999998</v>
      </c>
      <c r="E98" s="48">
        <v>0</v>
      </c>
      <c r="F98" s="64">
        <f t="shared" si="2"/>
        <v>0</v>
      </c>
    </row>
    <row r="99" spans="2:6" ht="20.25" customHeight="1" x14ac:dyDescent="0.2">
      <c r="B99" s="54" t="s">
        <v>209</v>
      </c>
      <c r="C99" s="55" t="s">
        <v>210</v>
      </c>
      <c r="D99" s="47">
        <v>45</v>
      </c>
      <c r="E99" s="48">
        <v>0</v>
      </c>
      <c r="F99" s="64">
        <v>0</v>
      </c>
    </row>
    <row r="100" spans="2:6" ht="18.75" customHeight="1" x14ac:dyDescent="0.2">
      <c r="B100" s="37" t="s">
        <v>31</v>
      </c>
      <c r="C100" s="43" t="s">
        <v>32</v>
      </c>
      <c r="D100" s="46">
        <f>SUM(D101:D105)</f>
        <v>484537.49999999994</v>
      </c>
      <c r="E100" s="46">
        <f>SUM(E101:E105)</f>
        <v>57422.30000000001</v>
      </c>
      <c r="F100" s="64">
        <f t="shared" si="2"/>
        <v>11.850950648814594</v>
      </c>
    </row>
    <row r="101" spans="2:6" ht="18.75" customHeight="1" x14ac:dyDescent="0.2">
      <c r="B101" s="54" t="s">
        <v>108</v>
      </c>
      <c r="C101" s="55" t="s">
        <v>109</v>
      </c>
      <c r="D101" s="47">
        <v>167531.29999999999</v>
      </c>
      <c r="E101" s="48">
        <v>21423</v>
      </c>
      <c r="F101" s="64">
        <f t="shared" si="2"/>
        <v>12.787461208741293</v>
      </c>
    </row>
    <row r="102" spans="2:6" ht="18.75" customHeight="1" x14ac:dyDescent="0.2">
      <c r="B102" s="54" t="s">
        <v>110</v>
      </c>
      <c r="C102" s="55" t="s">
        <v>111</v>
      </c>
      <c r="D102" s="47">
        <v>207418.5</v>
      </c>
      <c r="E102" s="48">
        <v>21566.3</v>
      </c>
      <c r="F102" s="64">
        <f t="shared" si="2"/>
        <v>10.397481420413319</v>
      </c>
    </row>
    <row r="103" spans="2:6" ht="18.75" customHeight="1" x14ac:dyDescent="0.2">
      <c r="B103" s="54" t="s">
        <v>140</v>
      </c>
      <c r="C103" s="55" t="s">
        <v>148</v>
      </c>
      <c r="D103" s="47">
        <v>77150.5</v>
      </c>
      <c r="E103" s="48">
        <v>11808.4</v>
      </c>
      <c r="F103" s="64">
        <f t="shared" si="2"/>
        <v>15.305668790221709</v>
      </c>
    </row>
    <row r="104" spans="2:6" ht="21" customHeight="1" x14ac:dyDescent="0.2">
      <c r="B104" s="54" t="s">
        <v>112</v>
      </c>
      <c r="C104" s="55" t="s">
        <v>113</v>
      </c>
      <c r="D104" s="47">
        <v>11930.6</v>
      </c>
      <c r="E104" s="48">
        <v>760.3</v>
      </c>
      <c r="F104" s="64">
        <f t="shared" si="2"/>
        <v>6.372688716409904</v>
      </c>
    </row>
    <row r="105" spans="2:6" ht="17.25" customHeight="1" x14ac:dyDescent="0.2">
      <c r="B105" s="54" t="s">
        <v>114</v>
      </c>
      <c r="C105" s="55" t="s">
        <v>115</v>
      </c>
      <c r="D105" s="47">
        <v>20506.599999999999</v>
      </c>
      <c r="E105" s="48">
        <v>1864.3</v>
      </c>
      <c r="F105" s="64">
        <f t="shared" si="2"/>
        <v>9.091219412286776</v>
      </c>
    </row>
    <row r="106" spans="2:6" ht="21" customHeight="1" x14ac:dyDescent="0.2">
      <c r="B106" s="37" t="s">
        <v>33</v>
      </c>
      <c r="C106" s="43" t="s">
        <v>149</v>
      </c>
      <c r="D106" s="39">
        <f>SUM(D107:D108)</f>
        <v>71032.5</v>
      </c>
      <c r="E106" s="40">
        <f>SUM(E107:E108)</f>
        <v>10761.6</v>
      </c>
      <c r="F106" s="64">
        <f t="shared" si="2"/>
        <v>15.150248125857882</v>
      </c>
    </row>
    <row r="107" spans="2:6" ht="21" customHeight="1" x14ac:dyDescent="0.2">
      <c r="B107" s="54" t="s">
        <v>122</v>
      </c>
      <c r="C107" s="55" t="s">
        <v>150</v>
      </c>
      <c r="D107" s="44">
        <v>47106.7</v>
      </c>
      <c r="E107" s="48">
        <v>7012.3</v>
      </c>
      <c r="F107" s="64">
        <f t="shared" si="2"/>
        <v>14.885992863010996</v>
      </c>
    </row>
    <row r="108" spans="2:6" ht="23.25" customHeight="1" x14ac:dyDescent="0.2">
      <c r="B108" s="54" t="s">
        <v>123</v>
      </c>
      <c r="C108" s="55" t="s">
        <v>151</v>
      </c>
      <c r="D108" s="44">
        <v>23925.8</v>
      </c>
      <c r="E108" s="48">
        <v>3749.3</v>
      </c>
      <c r="F108" s="64">
        <f t="shared" si="2"/>
        <v>15.670531392889684</v>
      </c>
    </row>
    <row r="109" spans="2:6" ht="21" hidden="1" customHeight="1" x14ac:dyDescent="0.2">
      <c r="B109" s="37" t="s">
        <v>104</v>
      </c>
      <c r="C109" s="43" t="s">
        <v>105</v>
      </c>
      <c r="D109" s="46">
        <f>SUM(D110)</f>
        <v>0</v>
      </c>
      <c r="E109" s="46">
        <f>SUM(E110)</f>
        <v>0</v>
      </c>
      <c r="F109" s="64"/>
    </row>
    <row r="110" spans="2:6" ht="23.25" hidden="1" customHeight="1" x14ac:dyDescent="0.2">
      <c r="B110" s="54" t="s">
        <v>106</v>
      </c>
      <c r="C110" s="55" t="s">
        <v>107</v>
      </c>
      <c r="D110" s="47">
        <v>0</v>
      </c>
      <c r="E110" s="48">
        <v>0</v>
      </c>
      <c r="F110" s="64"/>
    </row>
    <row r="111" spans="2:6" ht="17.25" customHeight="1" x14ac:dyDescent="0.2">
      <c r="B111" s="37">
        <v>1000</v>
      </c>
      <c r="C111" s="43" t="s">
        <v>34</v>
      </c>
      <c r="D111" s="39">
        <f>SUM(D112:D115)</f>
        <v>49686.3</v>
      </c>
      <c r="E111" s="40">
        <f>SUM(E112:E115)</f>
        <v>2345.4</v>
      </c>
      <c r="F111" s="64">
        <f t="shared" ref="F111:F124" si="3">E111*100/D111</f>
        <v>4.7204158892894013</v>
      </c>
    </row>
    <row r="112" spans="2:6" ht="17.25" customHeight="1" x14ac:dyDescent="0.2">
      <c r="B112" s="54" t="s">
        <v>124</v>
      </c>
      <c r="C112" s="55" t="s">
        <v>125</v>
      </c>
      <c r="D112" s="44">
        <v>1164.3</v>
      </c>
      <c r="E112" s="48">
        <v>191.5</v>
      </c>
      <c r="F112" s="64">
        <f t="shared" si="3"/>
        <v>16.447650949068109</v>
      </c>
    </row>
    <row r="113" spans="1:7" ht="17.25" customHeight="1" x14ac:dyDescent="0.2">
      <c r="B113" s="54" t="s">
        <v>126</v>
      </c>
      <c r="C113" s="55" t="s">
        <v>127</v>
      </c>
      <c r="D113" s="44">
        <v>40854.400000000001</v>
      </c>
      <c r="E113" s="48">
        <v>1881.5</v>
      </c>
      <c r="F113" s="64">
        <f t="shared" si="3"/>
        <v>4.6053791023733064</v>
      </c>
    </row>
    <row r="114" spans="1:7" ht="17.25" customHeight="1" x14ac:dyDescent="0.2">
      <c r="B114" s="54" t="s">
        <v>128</v>
      </c>
      <c r="C114" s="55" t="s">
        <v>129</v>
      </c>
      <c r="D114" s="44">
        <v>6752.2</v>
      </c>
      <c r="E114" s="48">
        <v>226</v>
      </c>
      <c r="F114" s="64">
        <f t="shared" si="3"/>
        <v>3.3470572554130507</v>
      </c>
    </row>
    <row r="115" spans="1:7" ht="17.25" customHeight="1" x14ac:dyDescent="0.2">
      <c r="B115" s="54" t="s">
        <v>130</v>
      </c>
      <c r="C115" s="55" t="s">
        <v>131</v>
      </c>
      <c r="D115" s="44">
        <v>915.4</v>
      </c>
      <c r="E115" s="48">
        <v>46.4</v>
      </c>
      <c r="F115" s="64">
        <f t="shared" si="3"/>
        <v>5.0688223727332318</v>
      </c>
    </row>
    <row r="116" spans="1:7" ht="17.25" customHeight="1" x14ac:dyDescent="0.2">
      <c r="B116" s="37" t="s">
        <v>69</v>
      </c>
      <c r="C116" s="43" t="s">
        <v>70</v>
      </c>
      <c r="D116" s="40">
        <f>SUM(D117:D119)</f>
        <v>39762</v>
      </c>
      <c r="E116" s="40">
        <f>SUM(E117:E119)</f>
        <v>5342</v>
      </c>
      <c r="F116" s="64">
        <f t="shared" si="3"/>
        <v>13.434937880388311</v>
      </c>
    </row>
    <row r="117" spans="1:7" ht="17.25" customHeight="1" x14ac:dyDescent="0.2">
      <c r="B117" s="54" t="s">
        <v>132</v>
      </c>
      <c r="C117" s="55" t="s">
        <v>153</v>
      </c>
      <c r="D117" s="44">
        <v>36469.300000000003</v>
      </c>
      <c r="E117" s="48">
        <v>5342</v>
      </c>
      <c r="F117" s="64">
        <f t="shared" si="3"/>
        <v>14.64793675776612</v>
      </c>
    </row>
    <row r="118" spans="1:7" ht="17.25" hidden="1" customHeight="1" x14ac:dyDescent="0.2">
      <c r="B118" s="54" t="s">
        <v>181</v>
      </c>
      <c r="C118" s="55" t="s">
        <v>182</v>
      </c>
      <c r="D118" s="44">
        <v>0</v>
      </c>
      <c r="E118" s="48">
        <v>0</v>
      </c>
      <c r="F118" s="64"/>
    </row>
    <row r="119" spans="1:7" ht="17.25" customHeight="1" x14ac:dyDescent="0.2">
      <c r="B119" s="54" t="s">
        <v>181</v>
      </c>
      <c r="C119" s="55" t="s">
        <v>182</v>
      </c>
      <c r="D119" s="44">
        <v>3292.7</v>
      </c>
      <c r="E119" s="48">
        <v>0</v>
      </c>
      <c r="F119" s="64"/>
    </row>
    <row r="120" spans="1:7" ht="17.25" customHeight="1" x14ac:dyDescent="0.2">
      <c r="B120" s="37" t="s">
        <v>71</v>
      </c>
      <c r="C120" s="43" t="s">
        <v>72</v>
      </c>
      <c r="D120" s="40">
        <f>SUM(D121)</f>
        <v>3460.1</v>
      </c>
      <c r="E120" s="40">
        <f>SUM(E121)</f>
        <v>449.1</v>
      </c>
      <c r="F120" s="64">
        <f t="shared" si="3"/>
        <v>12.979393659142799</v>
      </c>
    </row>
    <row r="121" spans="1:7" ht="20.25" customHeight="1" x14ac:dyDescent="0.2">
      <c r="B121" s="56" t="s">
        <v>133</v>
      </c>
      <c r="C121" s="57" t="s">
        <v>134</v>
      </c>
      <c r="D121" s="58">
        <v>3460.1</v>
      </c>
      <c r="E121" s="59">
        <v>449.1</v>
      </c>
      <c r="F121" s="64">
        <f t="shared" si="3"/>
        <v>12.979393659142799</v>
      </c>
    </row>
    <row r="122" spans="1:7" ht="31.5" x14ac:dyDescent="0.2">
      <c r="B122" s="49" t="s">
        <v>73</v>
      </c>
      <c r="C122" s="50" t="s">
        <v>74</v>
      </c>
      <c r="D122" s="51">
        <f>SUM(D123)</f>
        <v>8620.6</v>
      </c>
      <c r="E122" s="51">
        <f>SUM(E123)</f>
        <v>732.4</v>
      </c>
      <c r="F122" s="65">
        <f t="shared" si="3"/>
        <v>8.49592835765492</v>
      </c>
    </row>
    <row r="123" spans="1:7" ht="26.25" thickBot="1" x14ac:dyDescent="0.25">
      <c r="B123" s="56" t="s">
        <v>206</v>
      </c>
      <c r="C123" s="57" t="s">
        <v>152</v>
      </c>
      <c r="D123" s="58">
        <v>8620.6</v>
      </c>
      <c r="E123" s="59">
        <v>732.4</v>
      </c>
      <c r="F123" s="65">
        <f t="shared" si="3"/>
        <v>8.49592835765492</v>
      </c>
    </row>
    <row r="124" spans="1:7" ht="19.5" thickBot="1" x14ac:dyDescent="0.25">
      <c r="B124" s="63"/>
      <c r="C124" s="31" t="s">
        <v>137</v>
      </c>
      <c r="D124" s="60">
        <f>SUM(D75+D84+D87+D91+D100+D106+D111+D116+D120+D122+D109+D97)</f>
        <v>1022667.2999999999</v>
      </c>
      <c r="E124" s="60">
        <f>SUM(E75+E84+E87+E91+E100+E106+E111+E116+E120+E122+E109+E97)</f>
        <v>126300.6</v>
      </c>
      <c r="F124" s="67">
        <f t="shared" si="3"/>
        <v>12.350116210814603</v>
      </c>
    </row>
    <row r="125" spans="1:7" ht="16.5" customHeight="1" x14ac:dyDescent="0.2">
      <c r="B125" s="52"/>
      <c r="C125" s="32" t="s">
        <v>35</v>
      </c>
      <c r="D125" s="53">
        <f>SUM(D73-D124)</f>
        <v>-17311.79999999993</v>
      </c>
      <c r="E125" s="53">
        <f>SUM(E73-E124)</f>
        <v>2767</v>
      </c>
      <c r="F125" s="36"/>
    </row>
    <row r="126" spans="1:7" ht="23.25" customHeight="1" x14ac:dyDescent="0.2">
      <c r="B126" s="86" t="s">
        <v>220</v>
      </c>
      <c r="C126" s="87"/>
      <c r="D126" s="87"/>
      <c r="E126" s="87"/>
      <c r="F126" s="87"/>
    </row>
    <row r="127" spans="1:7" ht="19.5" customHeight="1" x14ac:dyDescent="0.2">
      <c r="A127" s="73"/>
      <c r="B127" s="73"/>
      <c r="C127" s="73"/>
      <c r="D127" s="73"/>
      <c r="E127" s="73"/>
      <c r="F127" s="73"/>
      <c r="G127" s="73"/>
    </row>
    <row r="128" spans="1:7" ht="42.75" customHeight="1" x14ac:dyDescent="0.2">
      <c r="A128" s="4"/>
      <c r="B128" s="9"/>
      <c r="C128" s="10"/>
      <c r="D128" s="11"/>
      <c r="E128" s="15"/>
      <c r="F128" s="11"/>
    </row>
    <row r="129" spans="1:7" x14ac:dyDescent="0.2">
      <c r="A129" s="4"/>
      <c r="B129" s="9"/>
      <c r="C129" s="10"/>
      <c r="D129" s="11"/>
      <c r="E129" s="15"/>
      <c r="F129" s="11"/>
    </row>
    <row r="130" spans="1:7" x14ac:dyDescent="0.2">
      <c r="A130" s="4"/>
      <c r="B130" s="9"/>
      <c r="C130" s="10"/>
      <c r="D130" s="11"/>
      <c r="E130" s="15"/>
      <c r="F130" s="11"/>
    </row>
    <row r="131" spans="1:7" ht="15" x14ac:dyDescent="0.2">
      <c r="A131" s="4"/>
      <c r="B131" s="17"/>
      <c r="C131" s="17"/>
      <c r="D131" s="17"/>
      <c r="E131" s="17"/>
      <c r="F131" s="17"/>
    </row>
    <row r="132" spans="1:7" ht="15" x14ac:dyDescent="0.2">
      <c r="A132" s="4"/>
      <c r="B132" s="12"/>
      <c r="C132" s="13"/>
      <c r="D132" s="14"/>
      <c r="E132" s="16"/>
      <c r="F132" s="14"/>
      <c r="G132" s="14"/>
    </row>
    <row r="133" spans="1:7" x14ac:dyDescent="0.2">
      <c r="A133" s="4"/>
      <c r="B133" s="6"/>
      <c r="C133" s="6"/>
    </row>
    <row r="134" spans="1:7" x14ac:dyDescent="0.2">
      <c r="A134" s="4"/>
      <c r="C134" s="8"/>
    </row>
    <row r="135" spans="1:7" x14ac:dyDescent="0.2">
      <c r="A135" s="4"/>
    </row>
    <row r="136" spans="1:7" x14ac:dyDescent="0.2">
      <c r="A136" s="4"/>
    </row>
    <row r="138" spans="1:7" ht="18.75" customHeight="1" x14ac:dyDescent="0.2"/>
    <row r="139" spans="1:7" ht="25.5" customHeight="1" x14ac:dyDescent="0.2">
      <c r="A139" s="7"/>
    </row>
    <row r="141" spans="1:7" x14ac:dyDescent="0.2">
      <c r="C141" s="5"/>
    </row>
    <row r="142" spans="1:7" x14ac:dyDescent="0.2">
      <c r="C142" s="5"/>
    </row>
    <row r="143" spans="1:7" x14ac:dyDescent="0.2">
      <c r="C143" s="5"/>
    </row>
    <row r="144" spans="1:7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  <row r="153" spans="3:3" x14ac:dyDescent="0.2">
      <c r="C153" s="5"/>
    </row>
    <row r="154" spans="3:3" x14ac:dyDescent="0.2">
      <c r="C154" s="5"/>
    </row>
    <row r="155" spans="3:3" x14ac:dyDescent="0.2">
      <c r="C155" s="5"/>
    </row>
    <row r="156" spans="3:3" x14ac:dyDescent="0.2">
      <c r="C156" s="5"/>
    </row>
    <row r="157" spans="3:3" x14ac:dyDescent="0.2">
      <c r="C157" s="5"/>
    </row>
    <row r="158" spans="3:3" x14ac:dyDescent="0.2">
      <c r="C158" s="5"/>
    </row>
    <row r="159" spans="3:3" x14ac:dyDescent="0.2">
      <c r="C159" s="5"/>
    </row>
    <row r="160" spans="3:3" x14ac:dyDescent="0.2">
      <c r="C160" s="5"/>
    </row>
    <row r="161" spans="3:3" x14ac:dyDescent="0.2">
      <c r="C161" s="5"/>
    </row>
    <row r="162" spans="3:3" x14ac:dyDescent="0.2">
      <c r="C162" s="5"/>
    </row>
    <row r="163" spans="3:3" x14ac:dyDescent="0.2">
      <c r="C163" s="5"/>
    </row>
    <row r="164" spans="3:3" x14ac:dyDescent="0.2">
      <c r="C164" s="5"/>
    </row>
    <row r="165" spans="3:3" x14ac:dyDescent="0.2">
      <c r="C165" s="5"/>
    </row>
    <row r="166" spans="3:3" x14ac:dyDescent="0.2">
      <c r="C166" s="5"/>
    </row>
    <row r="167" spans="3:3" x14ac:dyDescent="0.2">
      <c r="C167" s="5"/>
    </row>
  </sheetData>
  <mergeCells count="7">
    <mergeCell ref="A127:G127"/>
    <mergeCell ref="B2:F3"/>
    <mergeCell ref="B4:C5"/>
    <mergeCell ref="F4:F5"/>
    <mergeCell ref="D4:D5"/>
    <mergeCell ref="E4:E5"/>
    <mergeCell ref="B126:F126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"/>
  <sheetViews>
    <sheetView tabSelected="1" workbookViewId="0">
      <selection activeCell="T22" sqref="T22"/>
    </sheetView>
  </sheetViews>
  <sheetFormatPr defaultRowHeight="12.75" x14ac:dyDescent="0.2"/>
  <sheetData>
    <row r="2" spans="2:15" x14ac:dyDescent="0.2">
      <c r="B2" s="88" t="s">
        <v>227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90"/>
    </row>
    <row r="3" spans="2:15" x14ac:dyDescent="0.2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</row>
    <row r="4" spans="2:15" ht="34.5" customHeight="1" x14ac:dyDescent="0.2"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90"/>
    </row>
  </sheetData>
  <mergeCells count="1">
    <mergeCell ref="B2:O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2022-03-11T07:53:38Z</cp:lastPrinted>
  <dcterms:created xsi:type="dcterms:W3CDTF">2005-02-24T04:25:28Z</dcterms:created>
  <dcterms:modified xsi:type="dcterms:W3CDTF">2022-03-25T03:49:54Z</dcterms:modified>
</cp:coreProperties>
</file>