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82" i="1" l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41" i="1"/>
  <c r="F40" i="1"/>
  <c r="F39" i="1"/>
  <c r="F37" i="1"/>
  <c r="F36" i="1"/>
  <c r="F35" i="1"/>
  <c r="F34" i="1"/>
  <c r="F32" i="1"/>
  <c r="F31" i="1"/>
  <c r="F30" i="1"/>
  <c r="F27" i="1"/>
  <c r="F24" i="1"/>
  <c r="F23" i="1"/>
  <c r="F20" i="1"/>
  <c r="F19" i="1"/>
  <c r="F18" i="1"/>
  <c r="F17" i="1"/>
  <c r="F15" i="1"/>
  <c r="F14" i="1"/>
  <c r="F12" i="1"/>
  <c r="F11" i="1"/>
  <c r="D82" i="1"/>
  <c r="F13" i="1"/>
  <c r="D33" i="1"/>
  <c r="D10" i="1"/>
  <c r="E95" i="1"/>
  <c r="D95" i="1"/>
  <c r="E33" i="1"/>
  <c r="F33" i="1" s="1"/>
  <c r="E114" i="1" l="1"/>
  <c r="D114" i="1"/>
  <c r="F117" i="1"/>
  <c r="E53" i="1" l="1"/>
  <c r="E52" i="1" s="1"/>
  <c r="E51" i="1" s="1"/>
  <c r="F94" i="1" l="1"/>
  <c r="D89" i="1"/>
  <c r="E89" i="1"/>
  <c r="D53" i="1" l="1"/>
  <c r="F53" i="1" s="1"/>
  <c r="D52" i="1" l="1"/>
  <c r="E29" i="1"/>
  <c r="F29" i="1" s="1"/>
  <c r="D29" i="1"/>
  <c r="F52" i="1" l="1"/>
  <c r="D51" i="1"/>
  <c r="F51" i="1" s="1"/>
  <c r="E42" i="1"/>
  <c r="D42" i="1"/>
  <c r="F42" i="1" l="1"/>
  <c r="E21" i="1"/>
  <c r="F21" i="1" s="1"/>
  <c r="D21" i="1"/>
  <c r="F77" i="1" l="1"/>
  <c r="F96" i="1" l="1"/>
  <c r="E10" i="1" l="1"/>
  <c r="F10" i="1" s="1"/>
  <c r="F95" i="1" l="1"/>
  <c r="F101" i="1" l="1"/>
  <c r="D118" i="1"/>
  <c r="E16" i="1" l="1"/>
  <c r="E107" i="1" l="1"/>
  <c r="E73" i="1"/>
  <c r="E85" i="1"/>
  <c r="E98" i="1"/>
  <c r="E104" i="1"/>
  <c r="E109" i="1"/>
  <c r="E120" i="1"/>
  <c r="D85" i="1"/>
  <c r="D98" i="1"/>
  <c r="E8" i="1"/>
  <c r="E26" i="1"/>
  <c r="E38" i="1"/>
  <c r="E45" i="1"/>
  <c r="F84" i="1"/>
  <c r="F114" i="1"/>
  <c r="D8" i="1"/>
  <c r="D26" i="1"/>
  <c r="D38" i="1"/>
  <c r="D45" i="1"/>
  <c r="D16" i="1"/>
  <c r="F16" i="1" s="1"/>
  <c r="E118" i="1"/>
  <c r="F118" i="1" s="1"/>
  <c r="D120" i="1"/>
  <c r="D73" i="1"/>
  <c r="D104" i="1"/>
  <c r="D107" i="1"/>
  <c r="D109" i="1"/>
  <c r="F121" i="1"/>
  <c r="F119" i="1"/>
  <c r="F115" i="1"/>
  <c r="F113" i="1"/>
  <c r="F112" i="1"/>
  <c r="F111" i="1"/>
  <c r="F110" i="1"/>
  <c r="F106" i="1"/>
  <c r="F105" i="1"/>
  <c r="F81" i="1"/>
  <c r="F78" i="1"/>
  <c r="F76" i="1"/>
  <c r="F75" i="1"/>
  <c r="F74" i="1"/>
  <c r="F103" i="1"/>
  <c r="F102" i="1"/>
  <c r="F100" i="1"/>
  <c r="F99" i="1"/>
  <c r="F108" i="1"/>
  <c r="F90" i="1"/>
  <c r="F91" i="1"/>
  <c r="F87" i="1"/>
  <c r="F88" i="1"/>
  <c r="F92" i="1"/>
  <c r="F86" i="1"/>
  <c r="F45" i="1" l="1"/>
  <c r="F38" i="1"/>
  <c r="F8" i="1"/>
  <c r="F26" i="1"/>
  <c r="E7" i="1"/>
  <c r="F7" i="1" s="1"/>
  <c r="D7" i="1"/>
  <c r="E122" i="1"/>
  <c r="D122" i="1"/>
  <c r="F107" i="1"/>
  <c r="F120" i="1"/>
  <c r="E72" i="1"/>
  <c r="D72" i="1"/>
  <c r="F89" i="1"/>
  <c r="F85" i="1"/>
  <c r="F104" i="1"/>
  <c r="F109" i="1"/>
  <c r="F98" i="1"/>
  <c r="F73" i="1"/>
  <c r="F122" i="1" l="1"/>
  <c r="F72" i="1"/>
  <c r="D6" i="1"/>
  <c r="D71" i="1" s="1"/>
  <c r="D123" i="1" s="1"/>
  <c r="E6" i="1" l="1"/>
  <c r="E71" i="1" l="1"/>
  <c r="F71" i="1" s="1"/>
  <c r="F6" i="1"/>
  <c r="E123" i="1"/>
</calcChain>
</file>

<file path=xl/sharedStrings.xml><?xml version="1.0" encoding="utf-8"?>
<sst xmlns="http://schemas.openxmlformats.org/spreadsheetml/2006/main" count="241" uniqueCount="226">
  <si>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</si>
  <si>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</si>
  <si>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</si>
  <si>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</si>
  <si>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</si>
  <si>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</si>
  <si>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</si>
  <si>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</si>
  <si>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</si>
  <si>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</si>
  <si>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</si>
  <si>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</si>
  <si>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</si>
  <si>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</si>
  <si>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</si>
  <si>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</si>
  <si>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</si>
  <si>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</si>
  <si>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</si>
  <si>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</si>
  <si>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</si>
  <si>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</si>
  <si>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</si>
  <si>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</si>
  <si>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</si>
  <si>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</si>
  <si>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</si>
  <si>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</si>
  <si>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</si>
  <si>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</si>
  <si>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</si>
  <si>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</si>
  <si>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</si>
  <si>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</si>
  <si>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</si>
  <si>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</si>
  <si>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</si>
  <si>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</si>
  <si>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</si>
  <si>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</si>
  <si>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</si>
  <si>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</si>
  <si>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</si>
  <si>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</si>
  <si>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</si>
  <si>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</si>
  <si>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</si>
  <si>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</si>
  <si>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</si>
  <si>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</si>
  <si>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</si>
  <si>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</si>
  <si>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</si>
  <si>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</si>
  <si>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</si>
  <si>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</si>
  <si>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</si>
  <si>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</si>
  <si>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</si>
  <si>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</si>
  <si>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</si>
  <si>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</si>
  <si>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</si>
  <si>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</si>
  <si>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</si>
  <si>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</si>
  <si>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</si>
  <si>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</si>
  <si>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</si>
  <si>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</si>
  <si>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</si>
  <si>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</si>
  <si>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</si>
  <si>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</si>
  <si>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</si>
  <si>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</si>
  <si>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</si>
  <si>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</si>
  <si>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</si>
  <si>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</si>
  <si>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</si>
  <si>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</si>
  <si>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</si>
  <si>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</si>
  <si>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</si>
  <si>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</si>
  <si>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</si>
  <si>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</si>
  <si>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</si>
  <si>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</si>
  <si>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</si>
  <si>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</si>
  <si>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</si>
  <si>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</si>
  <si>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</si>
  <si>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</si>
  <si>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</si>
  <si>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</si>
  <si>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</si>
  <si>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</si>
  <si>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</si>
  <si>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</si>
  <si>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</si>
  <si>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</si>
  <si>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</si>
  <si>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</si>
  <si>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</si>
  <si>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</si>
  <si>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</si>
  <si>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</si>
  <si>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</si>
  <si>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</si>
  <si>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</si>
  <si>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</si>
  <si>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</si>
  <si>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</si>
  <si>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</si>
  <si>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</si>
  <si>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</si>
  <si>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</si>
  <si>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</si>
  <si>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</si>
  <si>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</si>
  <si>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</si>
  <si>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</si>
  <si>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</si>
  <si>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</si>
  <si>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</si>
  <si>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</si>
  <si>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</si>
  <si>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</si>
  <si>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</si>
  <si>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</si>
  <si>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</si>
  <si>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</si>
  <si>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</si>
  <si>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</si>
  <si>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</si>
  <si>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</si>
  <si>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</si>
  <si>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</si>
  <si>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</si>
  <si>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</si>
  <si>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</si>
  <si>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</si>
  <si>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</si>
  <si>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</si>
  <si>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</si>
  <si>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</si>
  <si>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</si>
  <si>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</si>
  <si>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</si>
  <si>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</si>
  <si>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</si>
  <si>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</si>
  <si>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</si>
  <si>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</si>
  <si>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</si>
  <si>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</si>
  <si>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</si>
  <si>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</si>
  <si>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</si>
  <si>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</si>
  <si>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</si>
  <si>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</si>
  <si>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</si>
  <si>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</si>
  <si>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</si>
  <si>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</si>
  <si>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</si>
  <si>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</si>
  <si>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</si>
  <si>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</si>
  <si>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</si>
  <si>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</si>
  <si>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</si>
  <si>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</si>
  <si>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</si>
  <si>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</si>
  <si>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</si>
  <si>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</si>
  <si>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</si>
  <si>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</si>
  <si>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</si>
  <si>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</si>
  <si>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</si>
  <si>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</si>
  <si>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</si>
  <si>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</si>
  <si>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</si>
  <si>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</si>
  <si>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</si>
  <si>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</si>
  <si>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</si>
  <si>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</si>
  <si>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</si>
  <si>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</si>
  <si>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</si>
  <si>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</si>
  <si>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</si>
  <si>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</si>
  <si>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</si>
  <si>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</si>
  <si>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</si>
  <si>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</si>
  <si>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</si>
  <si>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</si>
  <si>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</si>
  <si>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</si>
  <si>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</si>
  <si>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</si>
  <si>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</si>
  <si>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</si>
  <si>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</si>
  <si>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</si>
  <si>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</si>
  <si>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</si>
  <si>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</si>
  <si>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</si>
  <si>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</si>
  <si>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</si>
  <si>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</si>
  <si>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</si>
  <si>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01.05.2021г.</t>
    </r>
  </si>
  <si>
    <t>св.100</t>
  </si>
  <si>
    <t>Текущее исполнение городского бюджета на 01.05.2021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</si>
</sst>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2" xfId="3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4">
    <cellStyle name="Обычный" xfId="0" builtinId="0"/>
    <cellStyle name="Обычный_Лист1" xfId="1"/>
    <cellStyle name="Обычный_Лист1 2" xfId="3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786185592905137"/>
          <c:y val="3.0070865141968352E-2"/>
          <c:w val="0.84144998381822311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1109195</c:v>
                </c:pt>
                <c:pt idx="1">
                  <c:v>1297841.1000000001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313298.8</c:v>
                </c:pt>
                <c:pt idx="1">
                  <c:v>320754.8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97344"/>
        <c:axId val="89098880"/>
      </c:barChart>
      <c:catAx>
        <c:axId val="8909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89098880"/>
        <c:crossesAt val="0"/>
        <c:auto val="1"/>
        <c:lblAlgn val="ctr"/>
        <c:lblOffset val="100"/>
        <c:noMultiLvlLbl val="0"/>
      </c:catAx>
      <c:valAx>
        <c:axId val="890988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8909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2750644411336"/>
          <c:y val="3.4691913510811134E-2"/>
          <c:w val="0.21372083248832419"/>
          <c:h val="0.1188247897584230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0</xdr:rowOff>
    </xdr:from>
    <xdr:to>
      <xdr:col>14</xdr:col>
      <xdr:colOff>581024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</cdr:x>
      <cdr:y>0.59286</cdr:y>
    </cdr:from>
    <cdr:to>
      <cdr:x>0.9587</cdr:x>
      <cdr:y>0.72143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038782" y="2988332"/>
          <a:ext cx="900136" cy="648064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24,7%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0.42391</cdr:x>
      <cdr:y>0.57857</cdr:y>
    </cdr:from>
    <cdr:to>
      <cdr:x>0.5413</cdr:x>
      <cdr:y>0.7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10390" y="2916324"/>
          <a:ext cx="972097" cy="61207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28,2%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view="pageBreakPreview" topLeftCell="A48" zoomScaleNormal="75" workbookViewId="0">
      <selection activeCell="D82" sqref="D8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223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1109195</v>
      </c>
      <c r="E6" s="36">
        <f>SUM(E7+E51)</f>
        <v>313298.83999999997</v>
      </c>
      <c r="F6" s="64">
        <f t="shared" ref="F6:F68" si="0">E6*100/D6</f>
        <v>28.245605146074404</v>
      </c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204179.70000000004</v>
      </c>
      <c r="E7" s="39">
        <f>SUM(E8+E21+E26+E29+E33+E38+E45+E48+E49+E42+E16+E32+E50)</f>
        <v>63934.139999999992</v>
      </c>
      <c r="F7" s="64">
        <f t="shared" si="0"/>
        <v>31.312681916958432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141247</v>
      </c>
      <c r="E8" s="40">
        <f>SUM(E9+E10)</f>
        <v>40921.699999999997</v>
      </c>
      <c r="F8" s="64">
        <f t="shared" si="0"/>
        <v>28.971730373034468</v>
      </c>
    </row>
    <row r="9" spans="1:6" ht="14.25" customHeight="1" x14ac:dyDescent="0.2">
      <c r="B9" s="19" t="s">
        <v>6</v>
      </c>
      <c r="C9" s="22" t="s">
        <v>7</v>
      </c>
      <c r="D9" s="48">
        <v>697</v>
      </c>
      <c r="E9" s="48">
        <v>1667</v>
      </c>
      <c r="F9" s="73" t="s">
        <v>224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SUM(E11:E14)</f>
        <v>39254.699999999997</v>
      </c>
      <c r="F10" s="64">
        <f t="shared" si="0"/>
        <v>27.92934898612593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38956.699999999997</v>
      </c>
      <c r="F11" s="64">
        <f t="shared" si="0"/>
        <v>27.92330761533675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22.8</v>
      </c>
      <c r="F12" s="64">
        <f t="shared" si="0"/>
        <v>25.333333333333332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197.2</v>
      </c>
      <c r="F13" s="64">
        <f t="shared" si="0"/>
        <v>43.245614035087719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78</v>
      </c>
      <c r="F14" s="64">
        <f t="shared" si="0"/>
        <v>20.8</v>
      </c>
    </row>
    <row r="15" spans="1:6" ht="62.25" customHeight="1" x14ac:dyDescent="0.2">
      <c r="B15" s="33" t="s">
        <v>217</v>
      </c>
      <c r="C15" s="70" t="s">
        <v>216</v>
      </c>
      <c r="D15" s="48">
        <v>115.8</v>
      </c>
      <c r="E15" s="48">
        <v>0</v>
      </c>
      <c r="F15" s="64">
        <f t="shared" si="0"/>
        <v>0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234.20000000000002</v>
      </c>
      <c r="F16" s="64">
        <f t="shared" si="0"/>
        <v>30.848261327713381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105.8</v>
      </c>
      <c r="F17" s="64">
        <f t="shared" si="0"/>
        <v>30.349971313826735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0.8</v>
      </c>
      <c r="F18" s="64">
        <f t="shared" si="0"/>
        <v>40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146.80000000000001</v>
      </c>
      <c r="F19" s="64">
        <f t="shared" si="0"/>
        <v>32.010466637592678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-19.2</v>
      </c>
      <c r="F20" s="64">
        <f t="shared" si="0"/>
        <v>38.4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27266.400000000001</v>
      </c>
      <c r="E21" s="40">
        <f>SUM(E22+E25+E24+E23)</f>
        <v>11934.04</v>
      </c>
      <c r="F21" s="64">
        <f t="shared" si="0"/>
        <v>43.76830091247836</v>
      </c>
    </row>
    <row r="22" spans="2:6" ht="26.25" customHeight="1" x14ac:dyDescent="0.2">
      <c r="B22" s="19" t="s">
        <v>47</v>
      </c>
      <c r="C22" s="22" t="s">
        <v>172</v>
      </c>
      <c r="D22" s="48">
        <v>2500</v>
      </c>
      <c r="E22" s="48">
        <v>2580.1</v>
      </c>
      <c r="F22" s="73" t="s">
        <v>224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215</v>
      </c>
      <c r="C24" s="22" t="s">
        <v>214</v>
      </c>
      <c r="D24" s="48">
        <v>24466.400000000001</v>
      </c>
      <c r="E24" s="48">
        <v>7695</v>
      </c>
      <c r="F24" s="64">
        <f t="shared" si="0"/>
        <v>31.45129647189615</v>
      </c>
    </row>
    <row r="25" spans="2:6" ht="38.25" customHeight="1" x14ac:dyDescent="0.2">
      <c r="B25" s="19" t="s">
        <v>100</v>
      </c>
      <c r="C25" s="22" t="s">
        <v>101</v>
      </c>
      <c r="D25" s="48">
        <v>300</v>
      </c>
      <c r="E25" s="48">
        <v>1658.9</v>
      </c>
      <c r="F25" s="73" t="s">
        <v>224</v>
      </c>
    </row>
    <row r="26" spans="2:6" x14ac:dyDescent="0.2">
      <c r="B26" s="19" t="s">
        <v>10</v>
      </c>
      <c r="C26" s="23" t="s">
        <v>11</v>
      </c>
      <c r="D26" s="40">
        <f>SUM(D27+D28)</f>
        <v>6650</v>
      </c>
      <c r="E26" s="40">
        <f>SUM(E27+E28)</f>
        <v>2904.7</v>
      </c>
      <c r="F26" s="64">
        <f t="shared" si="0"/>
        <v>43.679699248120301</v>
      </c>
    </row>
    <row r="27" spans="2:6" x14ac:dyDescent="0.2">
      <c r="B27" s="19" t="s">
        <v>48</v>
      </c>
      <c r="C27" s="22" t="s">
        <v>12</v>
      </c>
      <c r="D27" s="48">
        <v>4350</v>
      </c>
      <c r="E27" s="48">
        <v>399.6</v>
      </c>
      <c r="F27" s="64">
        <f t="shared" si="0"/>
        <v>9.1862068965517238</v>
      </c>
    </row>
    <row r="28" spans="2:6" ht="15.75" customHeight="1" x14ac:dyDescent="0.2">
      <c r="B28" s="19" t="s">
        <v>46</v>
      </c>
      <c r="C28" s="22" t="s">
        <v>36</v>
      </c>
      <c r="D28" s="48">
        <v>2300</v>
      </c>
      <c r="E28" s="48">
        <v>2505.1</v>
      </c>
      <c r="F28" s="73" t="s">
        <v>224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2152.4</v>
      </c>
      <c r="F29" s="64">
        <f t="shared" si="0"/>
        <v>29.086486486486486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2152.4</v>
      </c>
      <c r="F30" s="64">
        <f t="shared" si="0"/>
        <v>29.086486486486486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9214.7000000000007</v>
      </c>
      <c r="E33" s="40">
        <f>SUM(E34+E37+E35)</f>
        <v>4243.3</v>
      </c>
      <c r="F33" s="64">
        <f t="shared" si="0"/>
        <v>46.049247398178991</v>
      </c>
    </row>
    <row r="34" spans="1:6" ht="30" customHeight="1" x14ac:dyDescent="0.2">
      <c r="B34" s="19" t="s">
        <v>59</v>
      </c>
      <c r="C34" s="26" t="s">
        <v>103</v>
      </c>
      <c r="D34" s="48">
        <v>4244.5</v>
      </c>
      <c r="E34" s="48">
        <v>2562.9</v>
      </c>
      <c r="F34" s="64">
        <f t="shared" si="0"/>
        <v>60.381670396984333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706.1</v>
      </c>
      <c r="F35" s="64">
        <f t="shared" si="0"/>
        <v>38.762626262626263</v>
      </c>
    </row>
    <row r="36" spans="1:6" ht="42" customHeight="1" x14ac:dyDescent="0.2">
      <c r="B36" s="19" t="s">
        <v>219</v>
      </c>
      <c r="C36" s="71" t="s">
        <v>218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211</v>
      </c>
      <c r="D37" s="48">
        <v>3077.9</v>
      </c>
      <c r="E37" s="48">
        <v>974.3</v>
      </c>
      <c r="F37" s="64">
        <f t="shared" si="0"/>
        <v>31.654699632866564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131.6</v>
      </c>
      <c r="F38" s="64">
        <f t="shared" si="0"/>
        <v>18.227146814404431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104.3</v>
      </c>
      <c r="F39" s="64">
        <f t="shared" si="0"/>
        <v>20.935367322360499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0</v>
      </c>
      <c r="F40" s="64">
        <f t="shared" si="0"/>
        <v>0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27.3</v>
      </c>
      <c r="F41" s="64">
        <f t="shared" si="0"/>
        <v>12.209302325581396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330.7</v>
      </c>
      <c r="E42" s="40">
        <f>SUM(E43:E44)</f>
        <v>66.3</v>
      </c>
      <c r="F42" s="64">
        <f t="shared" si="0"/>
        <v>20.048382219534322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8.6</v>
      </c>
      <c r="F43" s="64">
        <f t="shared" si="0"/>
        <v>38.222222222222221</v>
      </c>
    </row>
    <row r="44" spans="1:6" ht="20.25" customHeight="1" x14ac:dyDescent="0.2">
      <c r="B44" s="19" t="s">
        <v>175</v>
      </c>
      <c r="C44" s="22" t="s">
        <v>174</v>
      </c>
      <c r="D44" s="44">
        <v>308.2</v>
      </c>
      <c r="E44" s="48">
        <v>57.7</v>
      </c>
      <c r="F44" s="64">
        <f t="shared" si="0"/>
        <v>18.721609344581442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878.2</v>
      </c>
      <c r="F45" s="64">
        <f t="shared" si="0"/>
        <v>9.7404614019520857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447</v>
      </c>
      <c r="F46" s="64">
        <f t="shared" si="0"/>
        <v>9.102201225844551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431.2</v>
      </c>
      <c r="F47" s="64">
        <f t="shared" si="0"/>
        <v>10.504007210542982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0.6</v>
      </c>
      <c r="F48" s="64">
        <f t="shared" si="0"/>
        <v>5.9405940594059405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465.6</v>
      </c>
      <c r="F49" s="64">
        <f t="shared" si="0"/>
        <v>29.777436684574063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>
        <v>1.5</v>
      </c>
      <c r="F50" s="64"/>
    </row>
    <row r="51" spans="1:7" ht="18.75" customHeight="1" x14ac:dyDescent="0.25">
      <c r="B51" s="19"/>
      <c r="C51" s="28" t="s">
        <v>38</v>
      </c>
      <c r="D51" s="39">
        <f>SUM(D52+D69+D70)</f>
        <v>905015.3</v>
      </c>
      <c r="E51" s="39">
        <f>SUM(E52+E69+E70)</f>
        <v>249364.69999999998</v>
      </c>
      <c r="F51" s="64">
        <f t="shared" si="0"/>
        <v>27.553644673189503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904974.1</v>
      </c>
      <c r="E52" s="39">
        <f>SUM(E53+E57+E58+E59)</f>
        <v>249323.49999999997</v>
      </c>
      <c r="F52" s="64">
        <f t="shared" si="0"/>
        <v>27.550346468479038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110057.09999999999</v>
      </c>
      <c r="F53" s="64">
        <f t="shared" si="0"/>
        <v>38.059021740483615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105678.2</v>
      </c>
      <c r="F54" s="64">
        <f t="shared" si="0"/>
        <v>52.427803878572597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4378.8999999999996</v>
      </c>
      <c r="F56" s="64">
        <f t="shared" si="0"/>
        <v>7.4346166645160841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260237.3</v>
      </c>
      <c r="E57" s="48">
        <v>40095.199999999997</v>
      </c>
      <c r="F57" s="64">
        <f t="shared" si="0"/>
        <v>15.407168764815804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336830.4</v>
      </c>
      <c r="E58" s="48">
        <v>94260.800000000003</v>
      </c>
      <c r="F58" s="64">
        <f t="shared" si="0"/>
        <v>27.98464746649946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18731.599999999999</v>
      </c>
      <c r="E59" s="48">
        <v>4910.3999999999996</v>
      </c>
      <c r="F59" s="64">
        <f t="shared" si="0"/>
        <v>26.214525187383884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210</v>
      </c>
      <c r="C65" s="26" t="s">
        <v>209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69" customHeight="1" x14ac:dyDescent="0.2">
      <c r="B69" s="19" t="s">
        <v>221</v>
      </c>
      <c r="C69" s="72" t="s">
        <v>222</v>
      </c>
      <c r="D69" s="47">
        <v>63.9</v>
      </c>
      <c r="E69" s="48">
        <v>68.7</v>
      </c>
      <c r="F69" s="73" t="s">
        <v>224</v>
      </c>
      <c r="G69" s="3"/>
    </row>
    <row r="70" spans="2:7" ht="18" customHeight="1" thickBot="1" x14ac:dyDescent="0.25">
      <c r="B70" s="19" t="s">
        <v>200</v>
      </c>
      <c r="C70" s="26" t="s">
        <v>75</v>
      </c>
      <c r="D70" s="48">
        <v>-22.7</v>
      </c>
      <c r="E70" s="48">
        <v>-27.5</v>
      </c>
      <c r="F70" s="64"/>
      <c r="G70" s="3"/>
    </row>
    <row r="71" spans="2:7" ht="18" customHeight="1" thickBot="1" x14ac:dyDescent="0.25">
      <c r="B71" s="18"/>
      <c r="C71" s="31" t="s">
        <v>39</v>
      </c>
      <c r="D71" s="60">
        <f>SUM(D6)</f>
        <v>1109195</v>
      </c>
      <c r="E71" s="60">
        <f>SUM(E6)</f>
        <v>313298.83999999997</v>
      </c>
      <c r="F71" s="66">
        <f t="shared" ref="F71:F85" si="1">E71*100/D71</f>
        <v>28.245605146074404</v>
      </c>
    </row>
    <row r="72" spans="2:7" ht="17.25" customHeight="1" x14ac:dyDescent="0.2">
      <c r="B72" s="34"/>
      <c r="C72" s="35" t="s">
        <v>19</v>
      </c>
      <c r="D72" s="36">
        <f>SUM(D73+D82+D85+D89+D98+D104+D107+D109+D114+D118+D120+D95)</f>
        <v>1297841.0999999999</v>
      </c>
      <c r="E72" s="36">
        <f>SUM(E73+E82+E85+E89+E98+E104+E107+E109+E114+E118+E120+E95)</f>
        <v>320754.80000000005</v>
      </c>
      <c r="F72" s="66">
        <f t="shared" si="1"/>
        <v>24.714489316142021</v>
      </c>
    </row>
    <row r="73" spans="2:7" ht="16.5" customHeight="1" x14ac:dyDescent="0.2">
      <c r="B73" s="37" t="s">
        <v>20</v>
      </c>
      <c r="C73" s="38" t="s">
        <v>164</v>
      </c>
      <c r="D73" s="39">
        <f>SUM(D74:D81)</f>
        <v>114870.29999999999</v>
      </c>
      <c r="E73" s="40">
        <f>SUM(E74:E81)</f>
        <v>37490.399999999994</v>
      </c>
      <c r="F73" s="64">
        <f t="shared" si="1"/>
        <v>32.637156863001138</v>
      </c>
    </row>
    <row r="74" spans="2:7" ht="30.75" customHeight="1" x14ac:dyDescent="0.2">
      <c r="B74" s="41" t="s">
        <v>116</v>
      </c>
      <c r="C74" s="42" t="s">
        <v>141</v>
      </c>
      <c r="D74" s="44">
        <v>2307.5</v>
      </c>
      <c r="E74" s="48">
        <v>717.5</v>
      </c>
      <c r="F74" s="64">
        <f t="shared" si="1"/>
        <v>31.094257854821237</v>
      </c>
    </row>
    <row r="75" spans="2:7" ht="45" customHeight="1" x14ac:dyDescent="0.2">
      <c r="B75" s="41" t="s">
        <v>117</v>
      </c>
      <c r="C75" s="42" t="s">
        <v>142</v>
      </c>
      <c r="D75" s="44">
        <v>5771</v>
      </c>
      <c r="E75" s="48">
        <v>1971.3</v>
      </c>
      <c r="F75" s="64">
        <f t="shared" si="1"/>
        <v>34.158724657771614</v>
      </c>
    </row>
    <row r="76" spans="2:7" ht="45.75" customHeight="1" x14ac:dyDescent="0.2">
      <c r="B76" s="41" t="s">
        <v>118</v>
      </c>
      <c r="C76" s="42" t="s">
        <v>143</v>
      </c>
      <c r="D76" s="44">
        <v>42298.3</v>
      </c>
      <c r="E76" s="48">
        <v>14707.2</v>
      </c>
      <c r="F76" s="64">
        <f t="shared" si="1"/>
        <v>34.770191709832311</v>
      </c>
    </row>
    <row r="77" spans="2:7" ht="17.25" customHeight="1" x14ac:dyDescent="0.2">
      <c r="B77" s="41" t="s">
        <v>166</v>
      </c>
      <c r="C77" s="42" t="s">
        <v>167</v>
      </c>
      <c r="D77" s="44">
        <v>12.7</v>
      </c>
      <c r="E77" s="48">
        <v>0</v>
      </c>
      <c r="F77" s="64">
        <f t="shared" si="1"/>
        <v>0</v>
      </c>
    </row>
    <row r="78" spans="2:7" ht="41.25" customHeight="1" x14ac:dyDescent="0.2">
      <c r="B78" s="41" t="s">
        <v>119</v>
      </c>
      <c r="C78" s="42" t="s">
        <v>144</v>
      </c>
      <c r="D78" s="44">
        <v>13196.6</v>
      </c>
      <c r="E78" s="48">
        <v>3687.3</v>
      </c>
      <c r="F78" s="64">
        <f t="shared" si="1"/>
        <v>27.941287907491322</v>
      </c>
    </row>
    <row r="79" spans="2:7" ht="16.5" customHeight="1" x14ac:dyDescent="0.2">
      <c r="B79" s="41" t="s">
        <v>186</v>
      </c>
      <c r="C79" s="42" t="s">
        <v>187</v>
      </c>
      <c r="D79" s="44">
        <v>0</v>
      </c>
      <c r="E79" s="48">
        <v>0</v>
      </c>
      <c r="F79" s="64"/>
    </row>
    <row r="80" spans="2:7" ht="16.5" customHeight="1" x14ac:dyDescent="0.2">
      <c r="B80" s="41" t="s">
        <v>188</v>
      </c>
      <c r="C80" s="42" t="s">
        <v>189</v>
      </c>
      <c r="D80" s="44">
        <v>291</v>
      </c>
      <c r="E80" s="48">
        <v>0</v>
      </c>
      <c r="F80" s="64"/>
    </row>
    <row r="81" spans="2:6" ht="16.5" customHeight="1" x14ac:dyDescent="0.2">
      <c r="B81" s="41" t="s">
        <v>120</v>
      </c>
      <c r="C81" s="42" t="s">
        <v>121</v>
      </c>
      <c r="D81" s="44">
        <v>50993.2</v>
      </c>
      <c r="E81" s="48">
        <v>16407.099999999999</v>
      </c>
      <c r="F81" s="64">
        <f t="shared" si="1"/>
        <v>32.175074323635307</v>
      </c>
    </row>
    <row r="82" spans="2:6" ht="32.25" customHeight="1" x14ac:dyDescent="0.2">
      <c r="B82" s="37" t="s">
        <v>21</v>
      </c>
      <c r="C82" s="43" t="s">
        <v>165</v>
      </c>
      <c r="D82" s="39">
        <f>SUM(D83:D84)</f>
        <v>668</v>
      </c>
      <c r="E82" s="39">
        <f>SUM(E83:E84)</f>
        <v>31.6</v>
      </c>
      <c r="F82" s="64">
        <v>0</v>
      </c>
    </row>
    <row r="83" spans="2:6" ht="32.25" customHeight="1" x14ac:dyDescent="0.2">
      <c r="B83" s="54" t="s">
        <v>220</v>
      </c>
      <c r="C83" s="55" t="s">
        <v>135</v>
      </c>
      <c r="D83" s="44">
        <v>618</v>
      </c>
      <c r="E83" s="44">
        <v>31.6</v>
      </c>
      <c r="F83" s="64"/>
    </row>
    <row r="84" spans="2:6" ht="33.75" customHeight="1" x14ac:dyDescent="0.2">
      <c r="B84" s="54" t="s">
        <v>138</v>
      </c>
      <c r="C84" s="61" t="s">
        <v>139</v>
      </c>
      <c r="D84" s="44">
        <v>50</v>
      </c>
      <c r="E84" s="48">
        <v>0</v>
      </c>
      <c r="F84" s="64">
        <f>E84*100/D84</f>
        <v>0</v>
      </c>
    </row>
    <row r="85" spans="2:6" ht="15" customHeight="1" x14ac:dyDescent="0.2">
      <c r="B85" s="37" t="s">
        <v>22</v>
      </c>
      <c r="C85" s="43" t="s">
        <v>136</v>
      </c>
      <c r="D85" s="39">
        <f>SUM(D86:D88)</f>
        <v>58607.3</v>
      </c>
      <c r="E85" s="39">
        <f>SUM(E86:E88)</f>
        <v>11664.1</v>
      </c>
      <c r="F85" s="64">
        <f t="shared" si="1"/>
        <v>19.902128233172316</v>
      </c>
    </row>
    <row r="86" spans="2:6" ht="16.5" customHeight="1" x14ac:dyDescent="0.2">
      <c r="B86" s="54" t="s">
        <v>23</v>
      </c>
      <c r="C86" s="55" t="s">
        <v>24</v>
      </c>
      <c r="D86" s="44">
        <v>22849.9</v>
      </c>
      <c r="E86" s="48">
        <v>4446</v>
      </c>
      <c r="F86" s="64">
        <f>E86*100/D86</f>
        <v>19.457415568558286</v>
      </c>
    </row>
    <row r="87" spans="2:6" ht="16.5" customHeight="1" x14ac:dyDescent="0.2">
      <c r="B87" s="54" t="s">
        <v>87</v>
      </c>
      <c r="C87" s="55" t="s">
        <v>145</v>
      </c>
      <c r="D87" s="44">
        <v>33722.400000000001</v>
      </c>
      <c r="E87" s="48">
        <v>7218.1</v>
      </c>
      <c r="F87" s="64">
        <f>E87*100/D87</f>
        <v>21.404467060470193</v>
      </c>
    </row>
    <row r="88" spans="2:6" ht="17.25" customHeight="1" x14ac:dyDescent="0.2">
      <c r="B88" s="54" t="s">
        <v>57</v>
      </c>
      <c r="C88" s="55" t="s">
        <v>146</v>
      </c>
      <c r="D88" s="44">
        <v>2035</v>
      </c>
      <c r="E88" s="48">
        <v>0</v>
      </c>
      <c r="F88" s="64">
        <f>E88*100/D88</f>
        <v>0</v>
      </c>
    </row>
    <row r="89" spans="2:6" ht="16.5" customHeight="1" x14ac:dyDescent="0.2">
      <c r="B89" s="37" t="s">
        <v>25</v>
      </c>
      <c r="C89" s="43" t="s">
        <v>26</v>
      </c>
      <c r="D89" s="45">
        <f>SUM(D90:D94)</f>
        <v>501773.60000000003</v>
      </c>
      <c r="E89" s="45">
        <f>SUM(E90:E94)</f>
        <v>65813.899999999994</v>
      </c>
      <c r="F89" s="64">
        <f>E89*100/D89</f>
        <v>13.116254023727032</v>
      </c>
    </row>
    <row r="90" spans="2:6" ht="18" customHeight="1" x14ac:dyDescent="0.2">
      <c r="B90" s="54" t="s">
        <v>27</v>
      </c>
      <c r="C90" s="55" t="s">
        <v>28</v>
      </c>
      <c r="D90" s="44">
        <v>363867.4</v>
      </c>
      <c r="E90" s="48">
        <v>30755.200000000001</v>
      </c>
      <c r="F90" s="64">
        <f t="shared" ref="F90:F106" si="2">E90*100/D90</f>
        <v>8.4523098249527155</v>
      </c>
    </row>
    <row r="91" spans="2:6" ht="15" customHeight="1" x14ac:dyDescent="0.2">
      <c r="B91" s="54" t="s">
        <v>29</v>
      </c>
      <c r="C91" s="55" t="s">
        <v>30</v>
      </c>
      <c r="D91" s="47">
        <v>92501.2</v>
      </c>
      <c r="E91" s="48">
        <v>27789.3</v>
      </c>
      <c r="F91" s="64">
        <f t="shared" si="2"/>
        <v>30.042096751177283</v>
      </c>
    </row>
    <row r="92" spans="2:6" ht="15" customHeight="1" x14ac:dyDescent="0.2">
      <c r="B92" s="54" t="s">
        <v>54</v>
      </c>
      <c r="C92" s="55" t="s">
        <v>55</v>
      </c>
      <c r="D92" s="47">
        <v>45355</v>
      </c>
      <c r="E92" s="48">
        <v>7269.4</v>
      </c>
      <c r="F92" s="64">
        <f t="shared" si="2"/>
        <v>16.027780840039686</v>
      </c>
    </row>
    <row r="93" spans="2:6" ht="27.75" hidden="1" customHeight="1" x14ac:dyDescent="0.2">
      <c r="B93" s="54" t="s">
        <v>88</v>
      </c>
      <c r="C93" s="55" t="s">
        <v>147</v>
      </c>
      <c r="D93" s="47">
        <v>0</v>
      </c>
      <c r="E93" s="48">
        <v>0</v>
      </c>
      <c r="F93" s="64">
        <v>0</v>
      </c>
    </row>
    <row r="94" spans="2:6" ht="27.75" customHeight="1" x14ac:dyDescent="0.2">
      <c r="B94" s="54" t="s">
        <v>88</v>
      </c>
      <c r="C94" s="55" t="s">
        <v>147</v>
      </c>
      <c r="D94" s="47">
        <v>50</v>
      </c>
      <c r="E94" s="48">
        <v>0</v>
      </c>
      <c r="F94" s="64">
        <f t="shared" si="2"/>
        <v>0</v>
      </c>
    </row>
    <row r="95" spans="2:6" ht="27.75" customHeight="1" x14ac:dyDescent="0.2">
      <c r="B95" s="37" t="s">
        <v>154</v>
      </c>
      <c r="C95" s="43" t="s">
        <v>155</v>
      </c>
      <c r="D95" s="46">
        <f>SUM(D96+D97)</f>
        <v>273.60000000000002</v>
      </c>
      <c r="E95" s="46">
        <f>SUM(E96+E97)</f>
        <v>0</v>
      </c>
      <c r="F95" s="64">
        <f t="shared" si="2"/>
        <v>0</v>
      </c>
    </row>
    <row r="96" spans="2:6" ht="30" customHeight="1" x14ac:dyDescent="0.2">
      <c r="B96" s="54" t="s">
        <v>201</v>
      </c>
      <c r="C96" s="55" t="s">
        <v>202</v>
      </c>
      <c r="D96" s="47">
        <v>273.60000000000002</v>
      </c>
      <c r="E96" s="48">
        <v>0</v>
      </c>
      <c r="F96" s="64">
        <f t="shared" si="2"/>
        <v>0</v>
      </c>
    </row>
    <row r="97" spans="2:6" ht="20.25" customHeight="1" x14ac:dyDescent="0.2">
      <c r="B97" s="54" t="s">
        <v>212</v>
      </c>
      <c r="C97" s="55" t="s">
        <v>213</v>
      </c>
      <c r="D97" s="47">
        <v>0</v>
      </c>
      <c r="E97" s="48">
        <v>0</v>
      </c>
      <c r="F97" s="64">
        <v>0</v>
      </c>
    </row>
    <row r="98" spans="2:6" ht="18.75" customHeight="1" x14ac:dyDescent="0.2">
      <c r="B98" s="37" t="s">
        <v>31</v>
      </c>
      <c r="C98" s="43" t="s">
        <v>32</v>
      </c>
      <c r="D98" s="46">
        <f>SUM(D99:D103)</f>
        <v>472644</v>
      </c>
      <c r="E98" s="46">
        <f>SUM(E99:E103)</f>
        <v>153302.5</v>
      </c>
      <c r="F98" s="64">
        <f t="shared" si="2"/>
        <v>32.43508856560117</v>
      </c>
    </row>
    <row r="99" spans="2:6" ht="18.75" customHeight="1" x14ac:dyDescent="0.2">
      <c r="B99" s="54" t="s">
        <v>108</v>
      </c>
      <c r="C99" s="55" t="s">
        <v>109</v>
      </c>
      <c r="D99" s="47">
        <v>164462.6</v>
      </c>
      <c r="E99" s="48">
        <v>54109.8</v>
      </c>
      <c r="F99" s="64">
        <f t="shared" si="2"/>
        <v>32.900975662551851</v>
      </c>
    </row>
    <row r="100" spans="2:6" ht="18.75" customHeight="1" x14ac:dyDescent="0.2">
      <c r="B100" s="54" t="s">
        <v>110</v>
      </c>
      <c r="C100" s="55" t="s">
        <v>111</v>
      </c>
      <c r="D100" s="47">
        <v>203995.1</v>
      </c>
      <c r="E100" s="48">
        <v>63568</v>
      </c>
      <c r="F100" s="64">
        <f t="shared" si="2"/>
        <v>31.161532801523173</v>
      </c>
    </row>
    <row r="101" spans="2:6" ht="18.75" customHeight="1" x14ac:dyDescent="0.2">
      <c r="B101" s="54" t="s">
        <v>140</v>
      </c>
      <c r="C101" s="55" t="s">
        <v>148</v>
      </c>
      <c r="D101" s="47">
        <v>78005.8</v>
      </c>
      <c r="E101" s="48">
        <v>28750.9</v>
      </c>
      <c r="F101" s="64">
        <f t="shared" si="2"/>
        <v>36.857387527594099</v>
      </c>
    </row>
    <row r="102" spans="2:6" ht="21" customHeight="1" x14ac:dyDescent="0.2">
      <c r="B102" s="54" t="s">
        <v>112</v>
      </c>
      <c r="C102" s="55" t="s">
        <v>113</v>
      </c>
      <c r="D102" s="47">
        <v>11248.8</v>
      </c>
      <c r="E102" s="48">
        <v>2387</v>
      </c>
      <c r="F102" s="64">
        <f t="shared" si="2"/>
        <v>21.220041248844321</v>
      </c>
    </row>
    <row r="103" spans="2:6" ht="17.25" customHeight="1" x14ac:dyDescent="0.2">
      <c r="B103" s="54" t="s">
        <v>114</v>
      </c>
      <c r="C103" s="55" t="s">
        <v>115</v>
      </c>
      <c r="D103" s="47">
        <v>14931.7</v>
      </c>
      <c r="E103" s="48">
        <v>4486.8</v>
      </c>
      <c r="F103" s="64">
        <f t="shared" si="2"/>
        <v>30.048822304225236</v>
      </c>
    </row>
    <row r="104" spans="2:6" ht="21" customHeight="1" x14ac:dyDescent="0.2">
      <c r="B104" s="37" t="s">
        <v>33</v>
      </c>
      <c r="C104" s="43" t="s">
        <v>149</v>
      </c>
      <c r="D104" s="39">
        <f>SUM(D105:D106)</f>
        <v>59605.7</v>
      </c>
      <c r="E104" s="40">
        <f>SUM(E105:E106)</f>
        <v>23592.3</v>
      </c>
      <c r="F104" s="64">
        <f t="shared" si="2"/>
        <v>39.580610579189575</v>
      </c>
    </row>
    <row r="105" spans="2:6" ht="21" customHeight="1" x14ac:dyDescent="0.2">
      <c r="B105" s="54" t="s">
        <v>122</v>
      </c>
      <c r="C105" s="55" t="s">
        <v>150</v>
      </c>
      <c r="D105" s="44">
        <v>38955.5</v>
      </c>
      <c r="E105" s="48">
        <v>16121.6</v>
      </c>
      <c r="F105" s="64">
        <f t="shared" si="2"/>
        <v>41.384656852049133</v>
      </c>
    </row>
    <row r="106" spans="2:6" ht="23.25" customHeight="1" x14ac:dyDescent="0.2">
      <c r="B106" s="54" t="s">
        <v>123</v>
      </c>
      <c r="C106" s="55" t="s">
        <v>151</v>
      </c>
      <c r="D106" s="44">
        <v>20650.2</v>
      </c>
      <c r="E106" s="48">
        <v>7470.7</v>
      </c>
      <c r="F106" s="64">
        <f t="shared" si="2"/>
        <v>36.177373584759465</v>
      </c>
    </row>
    <row r="107" spans="2:6" ht="21" customHeight="1" x14ac:dyDescent="0.2">
      <c r="B107" s="37" t="s">
        <v>104</v>
      </c>
      <c r="C107" s="43" t="s">
        <v>105</v>
      </c>
      <c r="D107" s="46">
        <f>SUM(D108)</f>
        <v>36</v>
      </c>
      <c r="E107" s="46">
        <f>SUM(E108)</f>
        <v>0</v>
      </c>
      <c r="F107" s="64">
        <f>E107*100/D107</f>
        <v>0</v>
      </c>
    </row>
    <row r="108" spans="2:6" ht="23.25" customHeight="1" x14ac:dyDescent="0.2">
      <c r="B108" s="54" t="s">
        <v>106</v>
      </c>
      <c r="C108" s="55" t="s">
        <v>107</v>
      </c>
      <c r="D108" s="47">
        <v>36</v>
      </c>
      <c r="E108" s="48">
        <v>0</v>
      </c>
      <c r="F108" s="64">
        <f t="shared" ref="F108:F122" si="3">E108*100/D108</f>
        <v>0</v>
      </c>
    </row>
    <row r="109" spans="2:6" ht="17.25" customHeight="1" x14ac:dyDescent="0.2">
      <c r="B109" s="37">
        <v>1000</v>
      </c>
      <c r="C109" s="43" t="s">
        <v>34</v>
      </c>
      <c r="D109" s="39">
        <f>SUM(D110:D113)</f>
        <v>40195.700000000004</v>
      </c>
      <c r="E109" s="40">
        <f>SUM(E110:E113)</f>
        <v>12404.4</v>
      </c>
      <c r="F109" s="64">
        <f t="shared" si="3"/>
        <v>30.860017365041532</v>
      </c>
    </row>
    <row r="110" spans="2:6" ht="17.25" customHeight="1" x14ac:dyDescent="0.2">
      <c r="B110" s="54" t="s">
        <v>124</v>
      </c>
      <c r="C110" s="55" t="s">
        <v>125</v>
      </c>
      <c r="D110" s="44">
        <v>910</v>
      </c>
      <c r="E110" s="48">
        <v>311.89999999999998</v>
      </c>
      <c r="F110" s="64">
        <f t="shared" si="3"/>
        <v>34.27472527472527</v>
      </c>
    </row>
    <row r="111" spans="2:6" ht="17.25" customHeight="1" x14ac:dyDescent="0.2">
      <c r="B111" s="54" t="s">
        <v>126</v>
      </c>
      <c r="C111" s="55" t="s">
        <v>127</v>
      </c>
      <c r="D111" s="44">
        <v>28430.799999999999</v>
      </c>
      <c r="E111" s="48">
        <v>11190.2</v>
      </c>
      <c r="F111" s="64">
        <f t="shared" si="3"/>
        <v>39.359427100187119</v>
      </c>
    </row>
    <row r="112" spans="2:6" ht="17.25" customHeight="1" x14ac:dyDescent="0.2">
      <c r="B112" s="54" t="s">
        <v>128</v>
      </c>
      <c r="C112" s="55" t="s">
        <v>129</v>
      </c>
      <c r="D112" s="44">
        <v>9945.6</v>
      </c>
      <c r="E112" s="48">
        <v>699.4</v>
      </c>
      <c r="F112" s="64">
        <f t="shared" si="3"/>
        <v>7.0322554697554693</v>
      </c>
    </row>
    <row r="113" spans="1:7" ht="17.25" customHeight="1" x14ac:dyDescent="0.2">
      <c r="B113" s="54" t="s">
        <v>130</v>
      </c>
      <c r="C113" s="55" t="s">
        <v>131</v>
      </c>
      <c r="D113" s="44">
        <v>909.3</v>
      </c>
      <c r="E113" s="48">
        <v>202.9</v>
      </c>
      <c r="F113" s="64">
        <f t="shared" si="3"/>
        <v>22.313867810403607</v>
      </c>
    </row>
    <row r="114" spans="1:7" ht="17.25" customHeight="1" x14ac:dyDescent="0.2">
      <c r="B114" s="37" t="s">
        <v>69</v>
      </c>
      <c r="C114" s="43" t="s">
        <v>70</v>
      </c>
      <c r="D114" s="40">
        <f>SUM(D115:D117)</f>
        <v>41376.9</v>
      </c>
      <c r="E114" s="40">
        <f>SUM(E115:E117)</f>
        <v>14108.9</v>
      </c>
      <c r="F114" s="64">
        <f t="shared" si="3"/>
        <v>34.098494570642075</v>
      </c>
    </row>
    <row r="115" spans="1:7" ht="17.25" customHeight="1" x14ac:dyDescent="0.2">
      <c r="B115" s="54" t="s">
        <v>132</v>
      </c>
      <c r="C115" s="55" t="s">
        <v>153</v>
      </c>
      <c r="D115" s="44">
        <v>35855</v>
      </c>
      <c r="E115" s="48">
        <v>14108.9</v>
      </c>
      <c r="F115" s="64">
        <f t="shared" si="3"/>
        <v>39.349881467019941</v>
      </c>
    </row>
    <row r="116" spans="1:7" ht="17.25" hidden="1" customHeight="1" x14ac:dyDescent="0.2">
      <c r="B116" s="54" t="s">
        <v>182</v>
      </c>
      <c r="C116" s="55" t="s">
        <v>183</v>
      </c>
      <c r="D116" s="44">
        <v>0</v>
      </c>
      <c r="E116" s="48">
        <v>0</v>
      </c>
      <c r="F116" s="64"/>
    </row>
    <row r="117" spans="1:7" ht="17.25" customHeight="1" x14ac:dyDescent="0.2">
      <c r="B117" s="54" t="s">
        <v>182</v>
      </c>
      <c r="C117" s="55" t="s">
        <v>183</v>
      </c>
      <c r="D117" s="44">
        <v>5521.9</v>
      </c>
      <c r="E117" s="48">
        <v>0</v>
      </c>
      <c r="F117" s="64">
        <f t="shared" si="3"/>
        <v>0</v>
      </c>
    </row>
    <row r="118" spans="1:7" ht="17.25" customHeight="1" x14ac:dyDescent="0.2">
      <c r="B118" s="37" t="s">
        <v>71</v>
      </c>
      <c r="C118" s="43" t="s">
        <v>72</v>
      </c>
      <c r="D118" s="40">
        <f>SUM(D119)</f>
        <v>2976</v>
      </c>
      <c r="E118" s="40">
        <f>SUM(E119)</f>
        <v>921.5</v>
      </c>
      <c r="F118" s="64">
        <f t="shared" si="3"/>
        <v>30.964381720430108</v>
      </c>
    </row>
    <row r="119" spans="1:7" ht="20.25" customHeight="1" x14ac:dyDescent="0.2">
      <c r="B119" s="56" t="s">
        <v>133</v>
      </c>
      <c r="C119" s="57" t="s">
        <v>134</v>
      </c>
      <c r="D119" s="58">
        <v>2976</v>
      </c>
      <c r="E119" s="59">
        <v>921.5</v>
      </c>
      <c r="F119" s="64">
        <f t="shared" si="3"/>
        <v>30.964381720430108</v>
      </c>
    </row>
    <row r="120" spans="1:7" ht="31.5" x14ac:dyDescent="0.2">
      <c r="B120" s="49" t="s">
        <v>73</v>
      </c>
      <c r="C120" s="50" t="s">
        <v>74</v>
      </c>
      <c r="D120" s="51">
        <f>SUM(D121)</f>
        <v>4814</v>
      </c>
      <c r="E120" s="51">
        <f>SUM(E121)</f>
        <v>1425.2</v>
      </c>
      <c r="F120" s="65">
        <f t="shared" si="3"/>
        <v>29.605317823016204</v>
      </c>
    </row>
    <row r="121" spans="1:7" ht="26.25" thickBot="1" x14ac:dyDescent="0.25">
      <c r="B121" s="56" t="s">
        <v>207</v>
      </c>
      <c r="C121" s="57" t="s">
        <v>152</v>
      </c>
      <c r="D121" s="58">
        <v>4814</v>
      </c>
      <c r="E121" s="59">
        <v>1425.2</v>
      </c>
      <c r="F121" s="65">
        <f t="shared" si="3"/>
        <v>29.605317823016204</v>
      </c>
    </row>
    <row r="122" spans="1:7" ht="19.5" thickBot="1" x14ac:dyDescent="0.25">
      <c r="B122" s="63"/>
      <c r="C122" s="31" t="s">
        <v>137</v>
      </c>
      <c r="D122" s="60">
        <f>SUM(D73+D82+D85+D89+D98+D104+D109+D114+D118+D120+D107+D95)</f>
        <v>1297841.0999999999</v>
      </c>
      <c r="E122" s="60">
        <f>SUM(E73+E82+E85+E89+E98+E104+E109+E114+E118+E120+E107+E95)</f>
        <v>320754.80000000005</v>
      </c>
      <c r="F122" s="67">
        <f t="shared" si="3"/>
        <v>24.714489316142021</v>
      </c>
    </row>
    <row r="123" spans="1:7" ht="16.5" customHeight="1" x14ac:dyDescent="0.2">
      <c r="B123" s="52"/>
      <c r="C123" s="32" t="s">
        <v>35</v>
      </c>
      <c r="D123" s="53">
        <f>SUM(D71-D122)</f>
        <v>-188646.09999999986</v>
      </c>
      <c r="E123" s="53">
        <f>SUM(E71-E122)</f>
        <v>-7455.9600000000792</v>
      </c>
      <c r="F123" s="36"/>
    </row>
    <row r="124" spans="1:7" ht="23.25" customHeight="1" x14ac:dyDescent="0.2">
      <c r="B124" s="87" t="s">
        <v>208</v>
      </c>
      <c r="C124" s="88"/>
      <c r="D124" s="88"/>
      <c r="E124" s="88"/>
      <c r="F124" s="88"/>
    </row>
    <row r="125" spans="1:7" ht="19.5" customHeight="1" x14ac:dyDescent="0.2">
      <c r="A125" s="74"/>
      <c r="B125" s="74"/>
      <c r="C125" s="74"/>
      <c r="D125" s="74"/>
      <c r="E125" s="74"/>
      <c r="F125" s="74"/>
      <c r="G125" s="74"/>
    </row>
    <row r="126" spans="1:7" ht="42.75" customHeight="1" x14ac:dyDescent="0.2">
      <c r="A126" s="4"/>
      <c r="B126" s="9"/>
      <c r="C126" s="10"/>
      <c r="D126" s="11"/>
      <c r="E126" s="15"/>
      <c r="F126" s="11"/>
    </row>
    <row r="127" spans="1:7" x14ac:dyDescent="0.2">
      <c r="A127" s="4"/>
      <c r="B127" s="9"/>
      <c r="C127" s="10"/>
      <c r="D127" s="11"/>
      <c r="E127" s="15"/>
      <c r="F127" s="11"/>
    </row>
    <row r="128" spans="1:7" x14ac:dyDescent="0.2">
      <c r="A128" s="4"/>
      <c r="B128" s="9"/>
      <c r="C128" s="10"/>
      <c r="D128" s="11"/>
      <c r="E128" s="15"/>
      <c r="F128" s="11"/>
    </row>
    <row r="129" spans="1:7" ht="15" x14ac:dyDescent="0.2">
      <c r="A129" s="4"/>
      <c r="B129" s="17"/>
      <c r="C129" s="17"/>
      <c r="D129" s="17"/>
      <c r="E129" s="17"/>
      <c r="F129" s="17"/>
    </row>
    <row r="130" spans="1:7" ht="15" x14ac:dyDescent="0.2">
      <c r="A130" s="4"/>
      <c r="B130" s="12"/>
      <c r="C130" s="13"/>
      <c r="D130" s="14"/>
      <c r="E130" s="16"/>
      <c r="F130" s="14"/>
      <c r="G130" s="14"/>
    </row>
    <row r="131" spans="1:7" x14ac:dyDescent="0.2">
      <c r="A131" s="4"/>
      <c r="B131" s="6"/>
      <c r="C131" s="6"/>
    </row>
    <row r="132" spans="1:7" x14ac:dyDescent="0.2">
      <c r="A132" s="4"/>
      <c r="C132" s="8"/>
    </row>
    <row r="133" spans="1:7" x14ac:dyDescent="0.2">
      <c r="A133" s="4"/>
    </row>
    <row r="134" spans="1:7" x14ac:dyDescent="0.2">
      <c r="A134" s="4"/>
    </row>
    <row r="136" spans="1:7" ht="18.75" customHeight="1" x14ac:dyDescent="0.2"/>
    <row r="137" spans="1:7" ht="25.5" customHeight="1" x14ac:dyDescent="0.2">
      <c r="A137" s="7"/>
    </row>
    <row r="139" spans="1:7" x14ac:dyDescent="0.2">
      <c r="C139" s="5"/>
    </row>
    <row r="140" spans="1:7" x14ac:dyDescent="0.2">
      <c r="C140" s="5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</sheetData>
  <mergeCells count="7">
    <mergeCell ref="A125:G125"/>
    <mergeCell ref="B2:F3"/>
    <mergeCell ref="B4:C5"/>
    <mergeCell ref="F4:F5"/>
    <mergeCell ref="D4:D5"/>
    <mergeCell ref="E4:E5"/>
    <mergeCell ref="B124:F12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T29" sqref="T29"/>
    </sheetView>
  </sheetViews>
  <sheetFormatPr defaultRowHeight="12.75" x14ac:dyDescent="0.2"/>
  <sheetData>
    <row r="2" spans="2:15" x14ac:dyDescent="0.2">
      <c r="B2" s="89" t="s">
        <v>225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2021-05-13T08:41:54Z</cp:lastPrinted>
  <dcterms:created xsi:type="dcterms:W3CDTF">2005-02-24T04:25:28Z</dcterms:created>
  <dcterms:modified xsi:type="dcterms:W3CDTF">2021-05-21T02:37:55Z</dcterms:modified>
</cp:coreProperties>
</file>