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25" windowWidth="10860" windowHeight="528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90" i="1" l="1"/>
  <c r="D85" i="1"/>
  <c r="E85" i="1"/>
  <c r="E50" i="1"/>
  <c r="D52" i="1" l="1"/>
  <c r="D51" i="1"/>
  <c r="F46" i="1"/>
  <c r="F45" i="1"/>
  <c r="F43" i="1"/>
  <c r="F42" i="1"/>
  <c r="F40" i="1"/>
  <c r="F39" i="1"/>
  <c r="F38" i="1"/>
  <c r="F36" i="1"/>
  <c r="F35" i="1"/>
  <c r="F34" i="1"/>
  <c r="F33" i="1"/>
  <c r="F29" i="1"/>
  <c r="F27" i="1"/>
  <c r="F26" i="1"/>
  <c r="F24" i="1"/>
  <c r="F23" i="1"/>
  <c r="F21" i="1"/>
  <c r="F19" i="1"/>
  <c r="F18" i="1"/>
  <c r="F17" i="1"/>
  <c r="F16" i="1"/>
  <c r="F14" i="1"/>
  <c r="F13" i="1"/>
  <c r="F12" i="1"/>
  <c r="F11" i="1"/>
  <c r="F9" i="1"/>
  <c r="F61" i="1"/>
  <c r="E28" i="1" l="1"/>
  <c r="D28" i="1"/>
  <c r="F28" i="1" l="1"/>
  <c r="E52" i="1"/>
  <c r="E51" i="1" s="1"/>
  <c r="F58" i="1" l="1"/>
  <c r="E109" i="1" l="1"/>
  <c r="D109" i="1"/>
  <c r="F48" i="1" l="1"/>
  <c r="E41" i="1" l="1"/>
  <c r="D41" i="1"/>
  <c r="F41" i="1" l="1"/>
  <c r="E20" i="1"/>
  <c r="F20" i="1" s="1"/>
  <c r="D20" i="1"/>
  <c r="D91" i="1" l="1"/>
  <c r="F73" i="1" l="1"/>
  <c r="F92" i="1" l="1"/>
  <c r="E10" i="1" l="1"/>
  <c r="F10" i="1" s="1"/>
  <c r="D10" i="1"/>
  <c r="E91" i="1" l="1"/>
  <c r="F91" i="1" l="1"/>
  <c r="F96" i="1" l="1"/>
  <c r="D112" i="1"/>
  <c r="F57" i="1"/>
  <c r="F56" i="1"/>
  <c r="F53" i="1"/>
  <c r="F47" i="1"/>
  <c r="E78" i="1" l="1"/>
  <c r="E15" i="1"/>
  <c r="E102" i="1" l="1"/>
  <c r="E69" i="1"/>
  <c r="E81" i="1"/>
  <c r="E93" i="1"/>
  <c r="E99" i="1"/>
  <c r="E104" i="1"/>
  <c r="E114" i="1"/>
  <c r="D81" i="1"/>
  <c r="D93" i="1"/>
  <c r="E8" i="1"/>
  <c r="E25" i="1"/>
  <c r="E7" i="1" s="1"/>
  <c r="E32" i="1"/>
  <c r="E37" i="1"/>
  <c r="E44" i="1"/>
  <c r="F80" i="1"/>
  <c r="F109" i="1"/>
  <c r="D78" i="1"/>
  <c r="D8" i="1"/>
  <c r="D25" i="1"/>
  <c r="D32" i="1"/>
  <c r="D37" i="1"/>
  <c r="D44" i="1"/>
  <c r="D15" i="1"/>
  <c r="F15" i="1" s="1"/>
  <c r="E112" i="1"/>
  <c r="F112" i="1" s="1"/>
  <c r="D114" i="1"/>
  <c r="D69" i="1"/>
  <c r="D99" i="1"/>
  <c r="D102" i="1"/>
  <c r="D104" i="1"/>
  <c r="F79" i="1"/>
  <c r="F115" i="1"/>
  <c r="F113" i="1"/>
  <c r="F110" i="1"/>
  <c r="F108" i="1"/>
  <c r="F107" i="1"/>
  <c r="F106" i="1"/>
  <c r="F105" i="1"/>
  <c r="F101" i="1"/>
  <c r="F100" i="1"/>
  <c r="F77" i="1"/>
  <c r="F74" i="1"/>
  <c r="F72" i="1"/>
  <c r="F71" i="1"/>
  <c r="F70" i="1"/>
  <c r="F98" i="1"/>
  <c r="F97" i="1"/>
  <c r="F95" i="1"/>
  <c r="F94" i="1"/>
  <c r="F103" i="1"/>
  <c r="F86" i="1"/>
  <c r="F87" i="1"/>
  <c r="F83" i="1"/>
  <c r="F84" i="1"/>
  <c r="F88" i="1"/>
  <c r="F82" i="1"/>
  <c r="F37" i="1" l="1"/>
  <c r="F25" i="1"/>
  <c r="F44" i="1"/>
  <c r="F32" i="1"/>
  <c r="F8" i="1"/>
  <c r="D7" i="1"/>
  <c r="D50" i="1"/>
  <c r="E116" i="1"/>
  <c r="D116" i="1"/>
  <c r="F102" i="1"/>
  <c r="F114" i="1"/>
  <c r="E68" i="1"/>
  <c r="D68" i="1"/>
  <c r="F85" i="1"/>
  <c r="F81" i="1"/>
  <c r="F99" i="1"/>
  <c r="F104" i="1"/>
  <c r="F52" i="1"/>
  <c r="F93" i="1"/>
  <c r="F69" i="1"/>
  <c r="F50" i="1" l="1"/>
  <c r="F51" i="1"/>
  <c r="F116" i="1"/>
  <c r="F68" i="1"/>
  <c r="F7" i="1"/>
  <c r="D6" i="1"/>
  <c r="D67" i="1" s="1"/>
  <c r="D117" i="1" s="1"/>
  <c r="E6" i="1" l="1"/>
  <c r="E67" i="1" s="1"/>
  <c r="F67" i="1" s="1"/>
  <c r="E117" i="1" l="1"/>
  <c r="F6" i="1"/>
</calcChain>
</file>

<file path=xl/sharedStrings.xml><?xml version="1.0" encoding="utf-8"?>
<sst xmlns="http://schemas.openxmlformats.org/spreadsheetml/2006/main" count="223" uniqueCount="216">
  <si>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</si>
  <si>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</si>
  <si>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</si>
  <si>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</si>
  <si>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</si>
  <si>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</si>
  <si>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</si>
  <si>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</si>
  <si>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</si>
  <si>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</si>
  <si>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</si>
  <si>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</si>
  <si>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</si>
  <si>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</si>
  <si>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</si>
  <si>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</si>
  <si>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</si>
  <si>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</si>
  <si>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</si>
  <si>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</si>
  <si>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</si>
  <si>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</si>
  <si>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</si>
  <si>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</si>
  <si>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</si>
  <si>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</si>
  <si>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</si>
  <si>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</si>
  <si>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</si>
  <si>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</si>
  <si>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</si>
  <si>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</si>
  <si>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</si>
  <si>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</si>
  <si>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</si>
  <si>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</si>
  <si>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</si>
  <si>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</si>
  <si>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</si>
  <si>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</si>
  <si>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</si>
  <si>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</si>
  <si>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</si>
  <si>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</si>
  <si>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</si>
  <si>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</si>
  <si>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</si>
  <si>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</si>
  <si>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</si>
  <si>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</si>
  <si>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</si>
  <si>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</si>
  <si>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</si>
  <si>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</si>
  <si>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</si>
  <si>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</si>
  <si>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</si>
  <si>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</si>
  <si>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</si>
  <si>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</si>
  <si>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</si>
  <si>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</si>
  <si>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</si>
  <si>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</si>
  <si>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</si>
  <si>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</si>
  <si>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</si>
  <si>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</si>
  <si>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</si>
  <si>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</si>
  <si>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</si>
  <si>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</si>
  <si>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</si>
  <si>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</si>
  <si>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</si>
  <si>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</si>
  <si>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</si>
  <si>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</si>
  <si>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</si>
  <si>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</si>
  <si>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</si>
  <si>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</si>
  <si>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</si>
  <si>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</si>
  <si>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</si>
  <si>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</si>
  <si>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</si>
  <si>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</si>
  <si>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</si>
  <si>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</si>
  <si>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</si>
  <si>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</si>
  <si>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</si>
  <si>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</si>
  <si>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</si>
  <si>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</si>
  <si>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</si>
  <si>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</si>
  <si>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</si>
  <si>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</si>
  <si>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</si>
  <si>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</si>
  <si>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</si>
  <si>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</si>
  <si>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</si>
  <si>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</si>
  <si>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</si>
  <si>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</si>
  <si>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</si>
  <si>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</si>
  <si>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</si>
  <si>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</si>
  <si>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</si>
  <si>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</si>
  <si>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</si>
  <si>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</si>
  <si>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</si>
  <si>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</si>
  <si>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</si>
  <si>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</si>
  <si>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</si>
  <si>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</si>
  <si>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</si>
  <si>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</si>
  <si>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</si>
  <si>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</si>
  <si>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</si>
  <si>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</si>
  <si>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</si>
  <si>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</si>
  <si>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</si>
  <si>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</si>
  <si>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</si>
  <si>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</si>
  <si>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</si>
  <si>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</si>
  <si>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</si>
  <si>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</si>
  <si>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</si>
  <si>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</si>
  <si>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</si>
  <si>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</si>
  <si>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</si>
  <si>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</si>
  <si>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</si>
  <si>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</si>
  <si>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</si>
  <si>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</si>
  <si>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</si>
  <si>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</si>
  <si>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</si>
  <si>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</si>
  <si>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</si>
  <si>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</si>
  <si>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</si>
  <si>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</si>
  <si>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</si>
  <si>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</si>
  <si>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</si>
  <si>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</si>
  <si>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</si>
  <si>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</si>
  <si>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</si>
  <si>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</si>
  <si>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</si>
  <si>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</si>
  <si>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</si>
  <si>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</si>
  <si>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</si>
  <si>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</si>
  <si>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</si>
  <si>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</si>
  <si>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</si>
  <si>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</si>
  <si>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</si>
  <si>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</si>
  <si>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</si>
  <si>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</si>
  <si>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</si>
  <si>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</si>
  <si>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</si>
  <si>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</si>
  <si>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</si>
  <si>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</si>
  <si>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</si>
  <si>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</si>
  <si>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</si>
  <si>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</si>
  <si>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</si>
  <si>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</si>
  <si>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</si>
  <si>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</si>
  <si>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</si>
  <si>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</si>
  <si>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</si>
  <si>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</si>
  <si>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</si>
  <si>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</si>
  <si>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</si>
  <si>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</si>
  <si>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</si>
  <si>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</si>
  <si>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</si>
  <si>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</si>
  <si>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</si>
  <si>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</si>
  <si>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</si>
  <si>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</si>
  <si>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</si>
  <si>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</si>
  <si>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</si>
  <si>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</si>
  <si>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</si>
  <si>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</si>
  <si>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01.03.2020г.</t>
    </r>
  </si>
  <si>
    <t>Текущее исполнение городского бюджета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</si>
</sst>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161924</xdr:rowOff>
    </xdr:from>
    <xdr:to>
      <xdr:col>15</xdr:col>
      <xdr:colOff>9525</xdr:colOff>
      <xdr:row>40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90624"/>
          <a:ext cx="8543925" cy="5724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topLeftCell="A50" zoomScaleNormal="75" workbookViewId="0">
      <selection activeCell="E66" sqref="E66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214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SUM(D7+D50)</f>
        <v>1052319.2</v>
      </c>
      <c r="E6" s="36">
        <f>SUM(E7+E50)</f>
        <v>98620.84</v>
      </c>
      <c r="F6" s="66">
        <f t="shared" ref="F6:F58" si="0">E6*100/D6</f>
        <v>9.371760963783613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SUM(D8+D20+D25+D28+D32+D37+D44+D47+D48+D41+D15+D31)</f>
        <v>176092.9</v>
      </c>
      <c r="E7" s="39">
        <f>SUM(E8+E20+E25+E28+E32+E37+E44+E47+E48+E41+E15+E31+E49)</f>
        <v>22192.540000000005</v>
      </c>
      <c r="F7" s="64">
        <f t="shared" si="0"/>
        <v>12.602745482640133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127690.7</v>
      </c>
      <c r="E8" s="40">
        <f>SUM(E9+E10)</f>
        <v>14778.300000000001</v>
      </c>
      <c r="F8" s="64">
        <f t="shared" si="0"/>
        <v>11.573513184593709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251.1</v>
      </c>
      <c r="F9" s="64">
        <f t="shared" si="0"/>
        <v>41.870935467733865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127091</v>
      </c>
      <c r="E10" s="40">
        <f>SUM(E11:E14)</f>
        <v>14527.2</v>
      </c>
      <c r="F10" s="64">
        <f t="shared" si="0"/>
        <v>11.430549763555248</v>
      </c>
    </row>
    <row r="11" spans="1:6" ht="68.25" customHeight="1" x14ac:dyDescent="0.2">
      <c r="B11" s="33" t="s">
        <v>166</v>
      </c>
      <c r="C11" s="22" t="s">
        <v>162</v>
      </c>
      <c r="D11" s="48">
        <v>126018.1</v>
      </c>
      <c r="E11" s="48">
        <v>14434.4</v>
      </c>
      <c r="F11" s="64">
        <f t="shared" si="0"/>
        <v>11.454227606986615</v>
      </c>
    </row>
    <row r="12" spans="1:6" ht="93" customHeight="1" x14ac:dyDescent="0.2">
      <c r="B12" s="33" t="s">
        <v>167</v>
      </c>
      <c r="C12" s="22" t="s">
        <v>163</v>
      </c>
      <c r="D12" s="48">
        <v>156.19999999999999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168</v>
      </c>
      <c r="C13" s="22" t="s">
        <v>164</v>
      </c>
      <c r="D13" s="48">
        <v>390.7</v>
      </c>
      <c r="E13" s="48">
        <v>20.7</v>
      </c>
      <c r="F13" s="64">
        <f t="shared" si="0"/>
        <v>5.2981827489122093</v>
      </c>
    </row>
    <row r="14" spans="1:6" ht="84.75" customHeight="1" x14ac:dyDescent="0.2">
      <c r="B14" s="33" t="s">
        <v>169</v>
      </c>
      <c r="C14" s="22" t="s">
        <v>165</v>
      </c>
      <c r="D14" s="48">
        <v>526</v>
      </c>
      <c r="E14" s="48">
        <v>72.099999999999994</v>
      </c>
      <c r="F14" s="64">
        <f t="shared" si="0"/>
        <v>13.707224334600758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752.1</v>
      </c>
      <c r="E15" s="40">
        <f>SUM(E16:E19)</f>
        <v>111.10000000000001</v>
      </c>
      <c r="F15" s="64">
        <f t="shared" si="0"/>
        <v>14.771971812259007</v>
      </c>
    </row>
    <row r="16" spans="1:6" ht="54.75" customHeight="1" x14ac:dyDescent="0.2">
      <c r="B16" s="33" t="s">
        <v>96</v>
      </c>
      <c r="C16" s="22" t="s">
        <v>92</v>
      </c>
      <c r="D16" s="48">
        <v>344.7</v>
      </c>
      <c r="E16" s="48">
        <v>49.6</v>
      </c>
      <c r="F16" s="64">
        <f t="shared" si="0"/>
        <v>14.389324049898462</v>
      </c>
    </row>
    <row r="17" spans="2:6" ht="43.5" customHeight="1" x14ac:dyDescent="0.2">
      <c r="B17" s="33" t="s">
        <v>97</v>
      </c>
      <c r="C17" s="22" t="s">
        <v>93</v>
      </c>
      <c r="D17" s="48">
        <v>1.8</v>
      </c>
      <c r="E17" s="48">
        <v>0.3</v>
      </c>
      <c r="F17" s="64">
        <f t="shared" si="0"/>
        <v>16.666666666666668</v>
      </c>
    </row>
    <row r="18" spans="2:6" ht="69.75" customHeight="1" x14ac:dyDescent="0.2">
      <c r="B18" s="33" t="s">
        <v>98</v>
      </c>
      <c r="C18" s="22" t="s">
        <v>94</v>
      </c>
      <c r="D18" s="48">
        <v>450.1</v>
      </c>
      <c r="E18" s="48">
        <v>70.900000000000006</v>
      </c>
      <c r="F18" s="64">
        <f t="shared" si="0"/>
        <v>15.75205509886692</v>
      </c>
    </row>
    <row r="19" spans="2:6" ht="67.5" customHeight="1" x14ac:dyDescent="0.2">
      <c r="B19" s="33" t="s">
        <v>99</v>
      </c>
      <c r="C19" s="22" t="s">
        <v>95</v>
      </c>
      <c r="D19" s="48">
        <v>-44.5</v>
      </c>
      <c r="E19" s="48">
        <v>-9.6999999999999993</v>
      </c>
      <c r="F19" s="64">
        <f t="shared" si="0"/>
        <v>21.797752808988761</v>
      </c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12238.3</v>
      </c>
      <c r="E20" s="40">
        <f>SUM(E21+E24+E23+E22)</f>
        <v>2859.44</v>
      </c>
      <c r="F20" s="64">
        <f t="shared" si="0"/>
        <v>23.364683003358312</v>
      </c>
    </row>
    <row r="21" spans="2:6" ht="26.25" customHeight="1" x14ac:dyDescent="0.2">
      <c r="B21" s="19" t="s">
        <v>47</v>
      </c>
      <c r="C21" s="22" t="s">
        <v>179</v>
      </c>
      <c r="D21" s="48">
        <v>11893.3</v>
      </c>
      <c r="E21" s="48">
        <v>2803.6</v>
      </c>
      <c r="F21" s="64">
        <f t="shared" si="0"/>
        <v>23.572936022802757</v>
      </c>
    </row>
    <row r="22" spans="2:6" ht="44.25" hidden="1" customHeight="1" x14ac:dyDescent="0.2">
      <c r="B22" s="19" t="s">
        <v>47</v>
      </c>
      <c r="C22" s="22" t="s">
        <v>180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102</v>
      </c>
      <c r="C23" s="22" t="s">
        <v>145</v>
      </c>
      <c r="D23" s="48">
        <v>15</v>
      </c>
      <c r="E23" s="48">
        <v>0</v>
      </c>
      <c r="F23" s="64">
        <f t="shared" si="0"/>
        <v>0</v>
      </c>
    </row>
    <row r="24" spans="2:6" ht="38.25" customHeight="1" x14ac:dyDescent="0.2">
      <c r="B24" s="19" t="s">
        <v>102</v>
      </c>
      <c r="C24" s="22" t="s">
        <v>103</v>
      </c>
      <c r="D24" s="48">
        <v>330</v>
      </c>
      <c r="E24" s="48">
        <v>55.8</v>
      </c>
      <c r="F24" s="64">
        <f t="shared" si="0"/>
        <v>16.90909090909091</v>
      </c>
    </row>
    <row r="25" spans="2:6" x14ac:dyDescent="0.2">
      <c r="B25" s="19" t="s">
        <v>10</v>
      </c>
      <c r="C25" s="23" t="s">
        <v>11</v>
      </c>
      <c r="D25" s="40">
        <f>SUM(D26+D27)</f>
        <v>6060</v>
      </c>
      <c r="E25" s="40">
        <f>SUM(E26+E27)</f>
        <v>453</v>
      </c>
      <c r="F25" s="64">
        <f t="shared" si="0"/>
        <v>7.4752475247524757</v>
      </c>
    </row>
    <row r="26" spans="2:6" x14ac:dyDescent="0.2">
      <c r="B26" s="19" t="s">
        <v>48</v>
      </c>
      <c r="C26" s="22" t="s">
        <v>12</v>
      </c>
      <c r="D26" s="48">
        <v>3900</v>
      </c>
      <c r="E26" s="48">
        <v>251</v>
      </c>
      <c r="F26" s="64">
        <f t="shared" si="0"/>
        <v>6.4358974358974361</v>
      </c>
    </row>
    <row r="27" spans="2:6" ht="15.75" customHeight="1" x14ac:dyDescent="0.2">
      <c r="B27" s="19" t="s">
        <v>46</v>
      </c>
      <c r="C27" s="22" t="s">
        <v>36</v>
      </c>
      <c r="D27" s="48">
        <v>2160</v>
      </c>
      <c r="E27" s="48">
        <v>202</v>
      </c>
      <c r="F27" s="64">
        <f t="shared" si="0"/>
        <v>9.3518518518518512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945.2</v>
      </c>
      <c r="F28" s="64">
        <f t="shared" si="0"/>
        <v>13.483594864479315</v>
      </c>
    </row>
    <row r="29" spans="2:6" ht="26.25" customHeight="1" x14ac:dyDescent="0.2">
      <c r="B29" s="24" t="s">
        <v>66</v>
      </c>
      <c r="C29" s="25" t="s">
        <v>65</v>
      </c>
      <c r="D29" s="48">
        <v>7010</v>
      </c>
      <c r="E29" s="48">
        <v>945.2</v>
      </c>
      <c r="F29" s="64">
        <f t="shared" si="0"/>
        <v>13.483594864479315</v>
      </c>
    </row>
    <row r="30" spans="2:6" ht="0.75" hidden="1" customHeight="1" x14ac:dyDescent="0.2">
      <c r="B30" s="24" t="s">
        <v>198</v>
      </c>
      <c r="C30" s="25" t="s">
        <v>197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200</v>
      </c>
      <c r="C31" s="21" t="s">
        <v>199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11420.9</v>
      </c>
      <c r="E32" s="40">
        <f>SUM(E33+E35+E36+E34)</f>
        <v>1211.4000000000001</v>
      </c>
      <c r="F32" s="64">
        <f t="shared" si="0"/>
        <v>10.606869861394463</v>
      </c>
    </row>
    <row r="33" spans="1:6" ht="30" customHeight="1" x14ac:dyDescent="0.2">
      <c r="B33" s="19" t="s">
        <v>60</v>
      </c>
      <c r="C33" s="26" t="s">
        <v>105</v>
      </c>
      <c r="D33" s="48">
        <v>4246.7</v>
      </c>
      <c r="E33" s="48">
        <v>553.20000000000005</v>
      </c>
      <c r="F33" s="64">
        <f t="shared" si="0"/>
        <v>13.026585348623639</v>
      </c>
    </row>
    <row r="34" spans="1:6" ht="28.5" customHeight="1" x14ac:dyDescent="0.2">
      <c r="B34" s="19" t="s">
        <v>60</v>
      </c>
      <c r="C34" s="26" t="s">
        <v>104</v>
      </c>
      <c r="D34" s="48">
        <v>4438.7</v>
      </c>
      <c r="E34" s="48">
        <v>327.5</v>
      </c>
      <c r="F34" s="64">
        <f t="shared" si="0"/>
        <v>7.378286435217519</v>
      </c>
    </row>
    <row r="35" spans="1:6" ht="30.75" customHeight="1" x14ac:dyDescent="0.2">
      <c r="B35" s="19" t="s">
        <v>61</v>
      </c>
      <c r="C35" s="26" t="s">
        <v>59</v>
      </c>
      <c r="D35" s="48">
        <v>145</v>
      </c>
      <c r="E35" s="48">
        <v>0</v>
      </c>
      <c r="F35" s="64">
        <f t="shared" si="0"/>
        <v>0</v>
      </c>
    </row>
    <row r="36" spans="1:6" ht="42" customHeight="1" x14ac:dyDescent="0.2">
      <c r="B36" s="19" t="s">
        <v>62</v>
      </c>
      <c r="C36" s="26" t="s">
        <v>106</v>
      </c>
      <c r="D36" s="48">
        <v>2590.5</v>
      </c>
      <c r="E36" s="48">
        <v>330.7</v>
      </c>
      <c r="F36" s="64">
        <f t="shared" si="0"/>
        <v>12.765875313646013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1394.0000000000002</v>
      </c>
      <c r="E37" s="40">
        <f>SUM(E38:E40)</f>
        <v>4.8000000000000007</v>
      </c>
      <c r="F37" s="64">
        <f t="shared" si="0"/>
        <v>0.34433285509325678</v>
      </c>
    </row>
    <row r="38" spans="1:6" ht="25.5" x14ac:dyDescent="0.2">
      <c r="A38" s="3"/>
      <c r="B38" s="27" t="s">
        <v>80</v>
      </c>
      <c r="C38" s="25" t="s">
        <v>81</v>
      </c>
      <c r="D38" s="48">
        <v>1251.4000000000001</v>
      </c>
      <c r="E38" s="48">
        <v>1</v>
      </c>
      <c r="F38" s="64">
        <f t="shared" si="0"/>
        <v>7.9910500239731494E-2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7.7</v>
      </c>
      <c r="E39" s="48">
        <v>0.1</v>
      </c>
      <c r="F39" s="64">
        <f t="shared" si="0"/>
        <v>1.2987012987012987</v>
      </c>
    </row>
    <row r="40" spans="1:6" ht="19.5" customHeight="1" x14ac:dyDescent="0.2">
      <c r="B40" s="19" t="s">
        <v>84</v>
      </c>
      <c r="C40" s="25" t="s">
        <v>85</v>
      </c>
      <c r="D40" s="44">
        <v>134.9</v>
      </c>
      <c r="E40" s="48">
        <v>3.7</v>
      </c>
      <c r="F40" s="64">
        <f t="shared" si="0"/>
        <v>2.7427724240177906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571.1</v>
      </c>
      <c r="E41" s="40">
        <f>SUM(E42:E43)</f>
        <v>3.4</v>
      </c>
      <c r="F41" s="64">
        <f t="shared" si="0"/>
        <v>0.59534232183505509</v>
      </c>
    </row>
    <row r="42" spans="1:6" ht="28.5" customHeight="1" x14ac:dyDescent="0.2">
      <c r="B42" s="19" t="s">
        <v>86</v>
      </c>
      <c r="C42" s="22" t="s">
        <v>87</v>
      </c>
      <c r="D42" s="44">
        <v>17.7</v>
      </c>
      <c r="E42" s="48">
        <v>3.4</v>
      </c>
      <c r="F42" s="64">
        <f t="shared" si="0"/>
        <v>19.209039548022599</v>
      </c>
    </row>
    <row r="43" spans="1:6" ht="20.25" customHeight="1" x14ac:dyDescent="0.2">
      <c r="B43" s="19" t="s">
        <v>182</v>
      </c>
      <c r="C43" s="22" t="s">
        <v>181</v>
      </c>
      <c r="D43" s="44">
        <v>553.4</v>
      </c>
      <c r="E43" s="48">
        <v>0</v>
      </c>
      <c r="F43" s="64">
        <f t="shared" si="0"/>
        <v>0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8211.5</v>
      </c>
      <c r="E44" s="39">
        <f>SUM(E45:E46)</f>
        <v>1667.9</v>
      </c>
      <c r="F44" s="64">
        <f t="shared" si="0"/>
        <v>20.311757900505388</v>
      </c>
    </row>
    <row r="45" spans="1:6" ht="15.75" customHeight="1" x14ac:dyDescent="0.2">
      <c r="B45" s="19" t="s">
        <v>69</v>
      </c>
      <c r="C45" s="25" t="s">
        <v>67</v>
      </c>
      <c r="D45" s="44">
        <v>6106.4</v>
      </c>
      <c r="E45" s="48">
        <v>1337.4</v>
      </c>
      <c r="F45" s="64">
        <f t="shared" si="0"/>
        <v>21.901611424079654</v>
      </c>
    </row>
    <row r="46" spans="1:6" ht="17.25" customHeight="1" x14ac:dyDescent="0.2">
      <c r="B46" s="19" t="s">
        <v>70</v>
      </c>
      <c r="C46" s="25" t="s">
        <v>68</v>
      </c>
      <c r="D46" s="44">
        <v>2105.1</v>
      </c>
      <c r="E46" s="48">
        <v>330.5</v>
      </c>
      <c r="F46" s="64">
        <f t="shared" si="0"/>
        <v>15.699966747422925</v>
      </c>
    </row>
    <row r="47" spans="1:6" ht="15" customHeight="1" x14ac:dyDescent="0.2">
      <c r="B47" s="19" t="s">
        <v>44</v>
      </c>
      <c r="C47" s="23" t="s">
        <v>45</v>
      </c>
      <c r="D47" s="39">
        <v>14.5</v>
      </c>
      <c r="E47" s="40">
        <v>1.2</v>
      </c>
      <c r="F47" s="64">
        <f t="shared" si="0"/>
        <v>8.2758620689655178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729.8</v>
      </c>
      <c r="E48" s="40">
        <v>156.19999999999999</v>
      </c>
      <c r="F48" s="64">
        <f t="shared" si="0"/>
        <v>21.403124143600987</v>
      </c>
    </row>
    <row r="49" spans="1:7" ht="15" customHeight="1" x14ac:dyDescent="0.2">
      <c r="A49" s="3"/>
      <c r="B49" s="19" t="s">
        <v>213</v>
      </c>
      <c r="C49" s="23" t="s">
        <v>212</v>
      </c>
      <c r="D49" s="39">
        <v>0</v>
      </c>
      <c r="E49" s="40">
        <v>0.6</v>
      </c>
      <c r="F49" s="64"/>
    </row>
    <row r="50" spans="1:7" ht="18.75" customHeight="1" x14ac:dyDescent="0.25">
      <c r="B50" s="19"/>
      <c r="C50" s="28" t="s">
        <v>38</v>
      </c>
      <c r="D50" s="39">
        <f>SUM(D51+D62+D63+D66)</f>
        <v>876226.3</v>
      </c>
      <c r="E50" s="39">
        <f>SUM(E51+E62+E63+E66+E64+E65)</f>
        <v>76428.299999999988</v>
      </c>
      <c r="F50" s="64">
        <f t="shared" si="0"/>
        <v>8.7224384842134945</v>
      </c>
    </row>
    <row r="51" spans="1:7" ht="33" customHeight="1" x14ac:dyDescent="0.2">
      <c r="B51" s="19" t="s">
        <v>17</v>
      </c>
      <c r="C51" s="29" t="s">
        <v>58</v>
      </c>
      <c r="D51" s="39">
        <f>SUM(D52+D56+D57+D58+D61)</f>
        <v>876504.9</v>
      </c>
      <c r="E51" s="39">
        <f>SUM(E52+E56+E57+E58+E61)</f>
        <v>76706.899999999994</v>
      </c>
      <c r="F51" s="64">
        <f t="shared" si="0"/>
        <v>8.7514513609678612</v>
      </c>
    </row>
    <row r="52" spans="1:7" ht="27.75" customHeight="1" x14ac:dyDescent="0.2">
      <c r="B52" s="19" t="s">
        <v>186</v>
      </c>
      <c r="C52" s="22" t="s">
        <v>18</v>
      </c>
      <c r="D52" s="44">
        <f>D53+D54+D55</f>
        <v>265507.89999999997</v>
      </c>
      <c r="E52" s="44">
        <f>E53+E54</f>
        <v>45228.9</v>
      </c>
      <c r="F52" s="64">
        <f t="shared" si="0"/>
        <v>17.034860356320848</v>
      </c>
      <c r="G52" s="3"/>
    </row>
    <row r="53" spans="1:7" ht="16.5" customHeight="1" x14ac:dyDescent="0.2">
      <c r="B53" s="19" t="s">
        <v>201</v>
      </c>
      <c r="C53" s="22" t="s">
        <v>50</v>
      </c>
      <c r="D53" s="44">
        <v>177759.4</v>
      </c>
      <c r="E53" s="48">
        <v>45228.9</v>
      </c>
      <c r="F53" s="64">
        <f t="shared" si="0"/>
        <v>25.443886511768156</v>
      </c>
      <c r="G53" s="3"/>
    </row>
    <row r="54" spans="1:7" ht="27.75" customHeight="1" x14ac:dyDescent="0.2">
      <c r="B54" s="19" t="s">
        <v>202</v>
      </c>
      <c r="C54" s="22" t="s">
        <v>56</v>
      </c>
      <c r="D54" s="44">
        <v>43689.7</v>
      </c>
      <c r="E54" s="48">
        <v>0</v>
      </c>
      <c r="F54" s="64"/>
      <c r="G54" s="3"/>
    </row>
    <row r="55" spans="1:7" ht="27.75" customHeight="1" x14ac:dyDescent="0.2">
      <c r="B55" s="19" t="s">
        <v>203</v>
      </c>
      <c r="C55" s="69" t="s">
        <v>204</v>
      </c>
      <c r="D55" s="44">
        <v>44058.8</v>
      </c>
      <c r="E55" s="48">
        <v>0</v>
      </c>
      <c r="F55" s="64"/>
      <c r="G55" s="3"/>
    </row>
    <row r="56" spans="1:7" ht="24.75" customHeight="1" x14ac:dyDescent="0.2">
      <c r="B56" s="19" t="s">
        <v>187</v>
      </c>
      <c r="C56" s="26" t="s">
        <v>52</v>
      </c>
      <c r="D56" s="47">
        <v>278156.2</v>
      </c>
      <c r="E56" s="48">
        <v>2870.4</v>
      </c>
      <c r="F56" s="64">
        <f t="shared" si="0"/>
        <v>1.0319381699922561</v>
      </c>
      <c r="G56" s="3"/>
    </row>
    <row r="57" spans="1:7" ht="24.75" customHeight="1" x14ac:dyDescent="0.2">
      <c r="B57" s="19" t="s">
        <v>188</v>
      </c>
      <c r="C57" s="26" t="s">
        <v>53</v>
      </c>
      <c r="D57" s="47">
        <v>332041.90000000002</v>
      </c>
      <c r="E57" s="48">
        <v>28207.599999999999</v>
      </c>
      <c r="F57" s="64">
        <f t="shared" si="0"/>
        <v>8.4951929259530186</v>
      </c>
      <c r="G57" s="3"/>
    </row>
    <row r="58" spans="1:7" ht="18.75" customHeight="1" x14ac:dyDescent="0.2">
      <c r="B58" s="19" t="s">
        <v>192</v>
      </c>
      <c r="C58" s="70" t="s">
        <v>191</v>
      </c>
      <c r="D58" s="47">
        <v>398.9</v>
      </c>
      <c r="E58" s="48">
        <v>0</v>
      </c>
      <c r="F58" s="64">
        <f t="shared" si="0"/>
        <v>0</v>
      </c>
      <c r="G58" s="3"/>
    </row>
    <row r="59" spans="1:7" ht="24.75" hidden="1" customHeight="1" x14ac:dyDescent="0.2">
      <c r="B59" s="19" t="s">
        <v>177</v>
      </c>
      <c r="C59" s="26" t="s">
        <v>178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175</v>
      </c>
      <c r="C60" s="26" t="s">
        <v>176</v>
      </c>
      <c r="D60" s="47">
        <v>0</v>
      </c>
      <c r="E60" s="48">
        <v>0</v>
      </c>
      <c r="F60" s="68"/>
      <c r="G60" s="3"/>
    </row>
    <row r="61" spans="1:7" ht="25.5" customHeight="1" x14ac:dyDescent="0.2">
      <c r="B61" s="19" t="s">
        <v>206</v>
      </c>
      <c r="C61" s="26" t="s">
        <v>205</v>
      </c>
      <c r="D61" s="47">
        <v>400</v>
      </c>
      <c r="E61" s="48">
        <v>400</v>
      </c>
      <c r="F61" s="64">
        <f t="shared" ref="F61" si="1">E61*100/D61</f>
        <v>100</v>
      </c>
      <c r="G61" s="3"/>
    </row>
    <row r="62" spans="1:7" ht="28.5" hidden="1" customHeight="1" x14ac:dyDescent="0.2">
      <c r="B62" s="19" t="s">
        <v>185</v>
      </c>
      <c r="C62" s="26" t="s">
        <v>178</v>
      </c>
      <c r="D62" s="47">
        <v>0</v>
      </c>
      <c r="E62" s="48">
        <v>0</v>
      </c>
      <c r="F62" s="64"/>
      <c r="G62" s="3"/>
    </row>
    <row r="63" spans="1:7" ht="28.5" hidden="1" customHeight="1" x14ac:dyDescent="0.2">
      <c r="B63" s="19" t="s">
        <v>184</v>
      </c>
      <c r="C63" s="26" t="s">
        <v>183</v>
      </c>
      <c r="D63" s="47">
        <v>0</v>
      </c>
      <c r="E63" s="48">
        <v>0</v>
      </c>
      <c r="F63" s="64"/>
      <c r="G63" s="3"/>
    </row>
    <row r="64" spans="1:7" ht="28.5" customHeight="1" x14ac:dyDescent="0.2">
      <c r="B64" s="19" t="s">
        <v>185</v>
      </c>
      <c r="C64" s="26" t="s">
        <v>178</v>
      </c>
      <c r="D64" s="47">
        <v>0</v>
      </c>
      <c r="E64" s="48">
        <v>350.3</v>
      </c>
      <c r="F64" s="64"/>
      <c r="G64" s="3"/>
    </row>
    <row r="65" spans="2:7" ht="28.5" customHeight="1" x14ac:dyDescent="0.2">
      <c r="B65" s="19" t="s">
        <v>211</v>
      </c>
      <c r="C65" s="26" t="s">
        <v>210</v>
      </c>
      <c r="D65" s="47">
        <v>0</v>
      </c>
      <c r="E65" s="48">
        <v>237.2</v>
      </c>
      <c r="F65" s="64"/>
      <c r="G65" s="3"/>
    </row>
    <row r="66" spans="2:7" ht="20.25" customHeight="1" thickBot="1" x14ac:dyDescent="0.25">
      <c r="B66" s="19" t="s">
        <v>207</v>
      </c>
      <c r="C66" s="26" t="s">
        <v>77</v>
      </c>
      <c r="D66" s="48">
        <v>-278.60000000000002</v>
      </c>
      <c r="E66" s="48">
        <v>-866.1</v>
      </c>
      <c r="F66" s="64"/>
      <c r="G66" s="3"/>
    </row>
    <row r="67" spans="2:7" ht="18" customHeight="1" thickBot="1" x14ac:dyDescent="0.25">
      <c r="B67" s="18"/>
      <c r="C67" s="31" t="s">
        <v>39</v>
      </c>
      <c r="D67" s="60">
        <f>SUM(D6)</f>
        <v>1052319.2</v>
      </c>
      <c r="E67" s="60">
        <f>SUM(E6)</f>
        <v>98620.84</v>
      </c>
      <c r="F67" s="67">
        <f t="shared" ref="F67:F81" si="2">E67*100/D67</f>
        <v>9.371760963783613</v>
      </c>
    </row>
    <row r="68" spans="2:7" ht="17.25" customHeight="1" x14ac:dyDescent="0.2">
      <c r="B68" s="34"/>
      <c r="C68" s="35" t="s">
        <v>19</v>
      </c>
      <c r="D68" s="36">
        <f>SUM(D69+D78+D81+D85+D93+D99+D102+D104+D109+D112+D114+D91)</f>
        <v>1067878.7</v>
      </c>
      <c r="E68" s="36">
        <f>SUM(E69+E78+E81+E85+E93+E99+E102+E104+E109+E112+E114+E91)</f>
        <v>92770.099999999991</v>
      </c>
      <c r="F68" s="66">
        <f t="shared" si="2"/>
        <v>8.6873256297742429</v>
      </c>
    </row>
    <row r="69" spans="2:7" ht="16.5" customHeight="1" x14ac:dyDescent="0.2">
      <c r="B69" s="37" t="s">
        <v>20</v>
      </c>
      <c r="C69" s="38" t="s">
        <v>170</v>
      </c>
      <c r="D69" s="39">
        <f>SUM(D70:D77)</f>
        <v>90939</v>
      </c>
      <c r="E69" s="40">
        <f>SUM(E70:E77)</f>
        <v>12469</v>
      </c>
      <c r="F69" s="64">
        <f t="shared" si="2"/>
        <v>13.711388953034451</v>
      </c>
    </row>
    <row r="70" spans="2:7" ht="30.75" customHeight="1" x14ac:dyDescent="0.2">
      <c r="B70" s="41" t="s">
        <v>119</v>
      </c>
      <c r="C70" s="42" t="s">
        <v>147</v>
      </c>
      <c r="D70" s="44">
        <v>1900</v>
      </c>
      <c r="E70" s="48">
        <v>181.1</v>
      </c>
      <c r="F70" s="64">
        <f t="shared" si="2"/>
        <v>9.5315789473684216</v>
      </c>
    </row>
    <row r="71" spans="2:7" ht="45" customHeight="1" x14ac:dyDescent="0.2">
      <c r="B71" s="41" t="s">
        <v>120</v>
      </c>
      <c r="C71" s="42" t="s">
        <v>148</v>
      </c>
      <c r="D71" s="44">
        <v>8096</v>
      </c>
      <c r="E71" s="48">
        <v>676.7</v>
      </c>
      <c r="F71" s="64">
        <f t="shared" si="2"/>
        <v>8.358448616600791</v>
      </c>
    </row>
    <row r="72" spans="2:7" ht="45.75" customHeight="1" x14ac:dyDescent="0.2">
      <c r="B72" s="41" t="s">
        <v>121</v>
      </c>
      <c r="C72" s="42" t="s">
        <v>149</v>
      </c>
      <c r="D72" s="44">
        <v>32474.400000000001</v>
      </c>
      <c r="E72" s="48">
        <v>4559</v>
      </c>
      <c r="F72" s="64">
        <f t="shared" si="2"/>
        <v>14.038750523489272</v>
      </c>
    </row>
    <row r="73" spans="2:7" ht="17.25" customHeight="1" x14ac:dyDescent="0.2">
      <c r="B73" s="41" t="s">
        <v>173</v>
      </c>
      <c r="C73" s="42" t="s">
        <v>174</v>
      </c>
      <c r="D73" s="44">
        <v>13.6</v>
      </c>
      <c r="E73" s="48">
        <v>0</v>
      </c>
      <c r="F73" s="64">
        <f t="shared" si="2"/>
        <v>0</v>
      </c>
    </row>
    <row r="74" spans="2:7" ht="41.25" customHeight="1" x14ac:dyDescent="0.2">
      <c r="B74" s="41" t="s">
        <v>122</v>
      </c>
      <c r="C74" s="42" t="s">
        <v>150</v>
      </c>
      <c r="D74" s="44">
        <v>10936</v>
      </c>
      <c r="E74" s="48">
        <v>1298.8</v>
      </c>
      <c r="F74" s="64">
        <f t="shared" si="2"/>
        <v>11.876371616678858</v>
      </c>
    </row>
    <row r="75" spans="2:7" ht="16.5" customHeight="1" x14ac:dyDescent="0.2">
      <c r="B75" s="41" t="s">
        <v>193</v>
      </c>
      <c r="C75" s="42" t="s">
        <v>194</v>
      </c>
      <c r="D75" s="44">
        <v>2183.6999999999998</v>
      </c>
      <c r="E75" s="48">
        <v>0</v>
      </c>
      <c r="F75" s="64"/>
    </row>
    <row r="76" spans="2:7" ht="16.5" customHeight="1" x14ac:dyDescent="0.2">
      <c r="B76" s="41" t="s">
        <v>195</v>
      </c>
      <c r="C76" s="42" t="s">
        <v>196</v>
      </c>
      <c r="D76" s="44">
        <v>200</v>
      </c>
      <c r="E76" s="48">
        <v>0</v>
      </c>
      <c r="F76" s="64"/>
    </row>
    <row r="77" spans="2:7" ht="16.5" customHeight="1" x14ac:dyDescent="0.2">
      <c r="B77" s="41" t="s">
        <v>123</v>
      </c>
      <c r="C77" s="42" t="s">
        <v>124</v>
      </c>
      <c r="D77" s="44">
        <v>35135.300000000003</v>
      </c>
      <c r="E77" s="48">
        <v>5753.4</v>
      </c>
      <c r="F77" s="64">
        <f t="shared" si="2"/>
        <v>16.374984701994858</v>
      </c>
    </row>
    <row r="78" spans="2:7" ht="32.25" customHeight="1" x14ac:dyDescent="0.2">
      <c r="B78" s="37" t="s">
        <v>21</v>
      </c>
      <c r="C78" s="43" t="s">
        <v>171</v>
      </c>
      <c r="D78" s="39">
        <f>SUM(D79:D80)</f>
        <v>430</v>
      </c>
      <c r="E78" s="39">
        <f>SUM(E79:E80)</f>
        <v>0</v>
      </c>
      <c r="F78" s="64">
        <v>0</v>
      </c>
    </row>
    <row r="79" spans="2:7" ht="33.75" customHeight="1" x14ac:dyDescent="0.2">
      <c r="B79" s="54" t="s">
        <v>139</v>
      </c>
      <c r="C79" s="55" t="s">
        <v>140</v>
      </c>
      <c r="D79" s="44">
        <v>300</v>
      </c>
      <c r="E79" s="48">
        <v>0</v>
      </c>
      <c r="F79" s="64">
        <f>E79*100/D79</f>
        <v>0</v>
      </c>
    </row>
    <row r="80" spans="2:7" ht="33.75" customHeight="1" x14ac:dyDescent="0.2">
      <c r="B80" s="54" t="s">
        <v>143</v>
      </c>
      <c r="C80" s="61" t="s">
        <v>144</v>
      </c>
      <c r="D80" s="44">
        <v>130</v>
      </c>
      <c r="E80" s="48">
        <v>0</v>
      </c>
      <c r="F80" s="64">
        <f>E80*100/D80</f>
        <v>0</v>
      </c>
    </row>
    <row r="81" spans="2:6" ht="15" customHeight="1" x14ac:dyDescent="0.2">
      <c r="B81" s="37" t="s">
        <v>22</v>
      </c>
      <c r="C81" s="43" t="s">
        <v>141</v>
      </c>
      <c r="D81" s="39">
        <f>SUM(D82:D84)</f>
        <v>49630.7</v>
      </c>
      <c r="E81" s="39">
        <f>SUM(E82:E84)</f>
        <v>5251.3</v>
      </c>
      <c r="F81" s="64">
        <f t="shared" si="2"/>
        <v>10.580749415180524</v>
      </c>
    </row>
    <row r="82" spans="2:6" ht="16.5" customHeight="1" x14ac:dyDescent="0.2">
      <c r="B82" s="54" t="s">
        <v>23</v>
      </c>
      <c r="C82" s="55" t="s">
        <v>24</v>
      </c>
      <c r="D82" s="44">
        <v>20244.400000000001</v>
      </c>
      <c r="E82" s="48">
        <v>4373</v>
      </c>
      <c r="F82" s="64">
        <f>E82*100/D82</f>
        <v>21.601035348046867</v>
      </c>
    </row>
    <row r="83" spans="2:6" ht="16.5" customHeight="1" x14ac:dyDescent="0.2">
      <c r="B83" s="54" t="s">
        <v>89</v>
      </c>
      <c r="C83" s="55" t="s">
        <v>151</v>
      </c>
      <c r="D83" s="44">
        <v>27651.3</v>
      </c>
      <c r="E83" s="48">
        <v>878.3</v>
      </c>
      <c r="F83" s="64">
        <f>E83*100/D83</f>
        <v>3.1763425227746978</v>
      </c>
    </row>
    <row r="84" spans="2:6" ht="17.25" customHeight="1" x14ac:dyDescent="0.2">
      <c r="B84" s="54" t="s">
        <v>57</v>
      </c>
      <c r="C84" s="55" t="s">
        <v>152</v>
      </c>
      <c r="D84" s="44">
        <v>1735</v>
      </c>
      <c r="E84" s="48">
        <v>0</v>
      </c>
      <c r="F84" s="64">
        <f>E84*100/D84</f>
        <v>0</v>
      </c>
    </row>
    <row r="85" spans="2:6" ht="16.5" customHeight="1" x14ac:dyDescent="0.2">
      <c r="B85" s="37" t="s">
        <v>25</v>
      </c>
      <c r="C85" s="43" t="s">
        <v>26</v>
      </c>
      <c r="D85" s="45">
        <f>SUM(D86:D90)</f>
        <v>336040.70000000007</v>
      </c>
      <c r="E85" s="45">
        <f>SUM(E86:E90)</f>
        <v>4837.1000000000004</v>
      </c>
      <c r="F85" s="64">
        <f>E85*100/D85</f>
        <v>1.4394387346532724</v>
      </c>
    </row>
    <row r="86" spans="2:6" ht="18" customHeight="1" x14ac:dyDescent="0.2">
      <c r="B86" s="54" t="s">
        <v>27</v>
      </c>
      <c r="C86" s="55" t="s">
        <v>28</v>
      </c>
      <c r="D86" s="44">
        <v>220169.7</v>
      </c>
      <c r="E86" s="48">
        <v>328.4</v>
      </c>
      <c r="F86" s="64">
        <f t="shared" ref="F86:F101" si="3">E86*100/D86</f>
        <v>0.14915767246810074</v>
      </c>
    </row>
    <row r="87" spans="2:6" ht="15" customHeight="1" x14ac:dyDescent="0.2">
      <c r="B87" s="54" t="s">
        <v>29</v>
      </c>
      <c r="C87" s="55" t="s">
        <v>30</v>
      </c>
      <c r="D87" s="47">
        <v>80164.600000000006</v>
      </c>
      <c r="E87" s="48">
        <v>0</v>
      </c>
      <c r="F87" s="64">
        <f t="shared" si="3"/>
        <v>0</v>
      </c>
    </row>
    <row r="88" spans="2:6" ht="15" customHeight="1" x14ac:dyDescent="0.2">
      <c r="B88" s="54" t="s">
        <v>54</v>
      </c>
      <c r="C88" s="55" t="s">
        <v>55</v>
      </c>
      <c r="D88" s="47">
        <v>33335.199999999997</v>
      </c>
      <c r="E88" s="48">
        <v>2137.5</v>
      </c>
      <c r="F88" s="64">
        <f t="shared" si="3"/>
        <v>6.4121409201084747</v>
      </c>
    </row>
    <row r="89" spans="2:6" ht="27.75" hidden="1" customHeight="1" x14ac:dyDescent="0.2">
      <c r="B89" s="54" t="s">
        <v>90</v>
      </c>
      <c r="C89" s="55" t="s">
        <v>153</v>
      </c>
      <c r="D89" s="47">
        <v>0</v>
      </c>
      <c r="E89" s="48">
        <v>0</v>
      </c>
      <c r="F89" s="64">
        <v>0</v>
      </c>
    </row>
    <row r="90" spans="2:6" ht="27.75" customHeight="1" x14ac:dyDescent="0.2">
      <c r="B90" s="54" t="s">
        <v>90</v>
      </c>
      <c r="C90" s="55"/>
      <c r="D90" s="47">
        <v>2371.1999999999998</v>
      </c>
      <c r="E90" s="48">
        <v>2371.1999999999998</v>
      </c>
      <c r="F90" s="64">
        <f t="shared" si="3"/>
        <v>100</v>
      </c>
    </row>
    <row r="91" spans="2:6" ht="27.75" customHeight="1" x14ac:dyDescent="0.2">
      <c r="B91" s="54" t="s">
        <v>160</v>
      </c>
      <c r="C91" s="43" t="s">
        <v>161</v>
      </c>
      <c r="D91" s="46">
        <f>SUM(D92)</f>
        <v>791.2</v>
      </c>
      <c r="E91" s="46">
        <f>SUM(E92)</f>
        <v>0</v>
      </c>
      <c r="F91" s="64">
        <f t="shared" si="3"/>
        <v>0</v>
      </c>
    </row>
    <row r="92" spans="2:6" ht="30" customHeight="1" x14ac:dyDescent="0.2">
      <c r="B92" s="54" t="s">
        <v>208</v>
      </c>
      <c r="C92" s="55" t="s">
        <v>209</v>
      </c>
      <c r="D92" s="47">
        <v>791.2</v>
      </c>
      <c r="E92" s="48">
        <v>0</v>
      </c>
      <c r="F92" s="64">
        <f t="shared" si="3"/>
        <v>0</v>
      </c>
    </row>
    <row r="93" spans="2:6" ht="18.75" customHeight="1" x14ac:dyDescent="0.2">
      <c r="B93" s="37" t="s">
        <v>31</v>
      </c>
      <c r="C93" s="43" t="s">
        <v>32</v>
      </c>
      <c r="D93" s="46">
        <f>SUM(D94:D98)</f>
        <v>443856.6</v>
      </c>
      <c r="E93" s="46">
        <f>SUM(E94:E98)</f>
        <v>53167.199999999997</v>
      </c>
      <c r="F93" s="64">
        <f t="shared" si="3"/>
        <v>11.978463314502928</v>
      </c>
    </row>
    <row r="94" spans="2:6" ht="18.75" customHeight="1" x14ac:dyDescent="0.2">
      <c r="B94" s="54" t="s">
        <v>111</v>
      </c>
      <c r="C94" s="55" t="s">
        <v>112</v>
      </c>
      <c r="D94" s="47">
        <v>158889.9</v>
      </c>
      <c r="E94" s="48">
        <v>18977.400000000001</v>
      </c>
      <c r="F94" s="64">
        <f t="shared" si="3"/>
        <v>11.943742176186154</v>
      </c>
    </row>
    <row r="95" spans="2:6" ht="18.75" customHeight="1" x14ac:dyDescent="0.2">
      <c r="B95" s="54" t="s">
        <v>113</v>
      </c>
      <c r="C95" s="55" t="s">
        <v>114</v>
      </c>
      <c r="D95" s="47">
        <v>182190.9</v>
      </c>
      <c r="E95" s="48">
        <v>22524.6</v>
      </c>
      <c r="F95" s="64">
        <f t="shared" si="3"/>
        <v>12.363186086681607</v>
      </c>
    </row>
    <row r="96" spans="2:6" ht="18.75" customHeight="1" x14ac:dyDescent="0.2">
      <c r="B96" s="54" t="s">
        <v>146</v>
      </c>
      <c r="C96" s="55" t="s">
        <v>154</v>
      </c>
      <c r="D96" s="47">
        <v>70406.8</v>
      </c>
      <c r="E96" s="48">
        <v>8485.2000000000007</v>
      </c>
      <c r="F96" s="64">
        <f t="shared" si="3"/>
        <v>12.051676826670151</v>
      </c>
    </row>
    <row r="97" spans="2:6" ht="21" customHeight="1" x14ac:dyDescent="0.2">
      <c r="B97" s="54" t="s">
        <v>115</v>
      </c>
      <c r="C97" s="55" t="s">
        <v>116</v>
      </c>
      <c r="D97" s="47">
        <v>9996.1</v>
      </c>
      <c r="E97" s="48">
        <v>874.2</v>
      </c>
      <c r="F97" s="64">
        <f t="shared" si="3"/>
        <v>8.7454107101769694</v>
      </c>
    </row>
    <row r="98" spans="2:6" ht="17.25" customHeight="1" x14ac:dyDescent="0.2">
      <c r="B98" s="54" t="s">
        <v>117</v>
      </c>
      <c r="C98" s="55" t="s">
        <v>118</v>
      </c>
      <c r="D98" s="47">
        <v>22372.9</v>
      </c>
      <c r="E98" s="48">
        <v>2305.8000000000002</v>
      </c>
      <c r="F98" s="64">
        <f t="shared" si="3"/>
        <v>10.306218684211704</v>
      </c>
    </row>
    <row r="99" spans="2:6" ht="21" customHeight="1" x14ac:dyDescent="0.2">
      <c r="B99" s="37" t="s">
        <v>33</v>
      </c>
      <c r="C99" s="43" t="s">
        <v>155</v>
      </c>
      <c r="D99" s="39">
        <f>SUM(D100:D101)</f>
        <v>67400.100000000006</v>
      </c>
      <c r="E99" s="40">
        <f>SUM(E100:E101)</f>
        <v>8614</v>
      </c>
      <c r="F99" s="64">
        <f t="shared" si="3"/>
        <v>12.780396468254496</v>
      </c>
    </row>
    <row r="100" spans="2:6" ht="21" customHeight="1" x14ac:dyDescent="0.2">
      <c r="B100" s="54" t="s">
        <v>125</v>
      </c>
      <c r="C100" s="55" t="s">
        <v>156</v>
      </c>
      <c r="D100" s="44">
        <v>40500.9</v>
      </c>
      <c r="E100" s="48">
        <v>5415.3</v>
      </c>
      <c r="F100" s="64">
        <f t="shared" si="3"/>
        <v>13.370813981911512</v>
      </c>
    </row>
    <row r="101" spans="2:6" ht="23.25" customHeight="1" x14ac:dyDescent="0.2">
      <c r="B101" s="54" t="s">
        <v>126</v>
      </c>
      <c r="C101" s="55" t="s">
        <v>157</v>
      </c>
      <c r="D101" s="44">
        <v>26899.200000000001</v>
      </c>
      <c r="E101" s="48">
        <v>3198.7</v>
      </c>
      <c r="F101" s="64">
        <f t="shared" si="3"/>
        <v>11.891431715441351</v>
      </c>
    </row>
    <row r="102" spans="2:6" ht="21" customHeight="1" x14ac:dyDescent="0.2">
      <c r="B102" s="37" t="s">
        <v>107</v>
      </c>
      <c r="C102" s="43" t="s">
        <v>108</v>
      </c>
      <c r="D102" s="46">
        <f>SUM(D103)</f>
        <v>42.9</v>
      </c>
      <c r="E102" s="46">
        <f>SUM(E103)</f>
        <v>0</v>
      </c>
      <c r="F102" s="64">
        <f>E102*100/D102</f>
        <v>0</v>
      </c>
    </row>
    <row r="103" spans="2:6" ht="23.25" customHeight="1" x14ac:dyDescent="0.2">
      <c r="B103" s="54" t="s">
        <v>109</v>
      </c>
      <c r="C103" s="55" t="s">
        <v>110</v>
      </c>
      <c r="D103" s="47">
        <v>42.9</v>
      </c>
      <c r="E103" s="48">
        <v>0</v>
      </c>
      <c r="F103" s="64">
        <f t="shared" ref="F103:F116" si="4">E103*100/D103</f>
        <v>0</v>
      </c>
    </row>
    <row r="104" spans="2:6" ht="17.25" customHeight="1" x14ac:dyDescent="0.2">
      <c r="B104" s="37">
        <v>1000</v>
      </c>
      <c r="C104" s="43" t="s">
        <v>34</v>
      </c>
      <c r="D104" s="39">
        <f>SUM(D105:D108)</f>
        <v>35713.5</v>
      </c>
      <c r="E104" s="40">
        <f>SUM(E105:E108)</f>
        <v>1722.3999999999999</v>
      </c>
      <c r="F104" s="64">
        <f t="shared" si="4"/>
        <v>4.8228261021742478</v>
      </c>
    </row>
    <row r="105" spans="2:6" ht="17.25" customHeight="1" x14ac:dyDescent="0.2">
      <c r="B105" s="54" t="s">
        <v>127</v>
      </c>
      <c r="C105" s="55" t="s">
        <v>128</v>
      </c>
      <c r="D105" s="44">
        <v>696</v>
      </c>
      <c r="E105" s="48">
        <v>115.1</v>
      </c>
      <c r="F105" s="64">
        <f t="shared" si="4"/>
        <v>16.537356321839081</v>
      </c>
    </row>
    <row r="106" spans="2:6" ht="17.25" customHeight="1" x14ac:dyDescent="0.2">
      <c r="B106" s="54" t="s">
        <v>129</v>
      </c>
      <c r="C106" s="55" t="s">
        <v>130</v>
      </c>
      <c r="D106" s="44">
        <v>13039.7</v>
      </c>
      <c r="E106" s="48">
        <v>1131.2</v>
      </c>
      <c r="F106" s="64">
        <f t="shared" si="4"/>
        <v>8.6750462050507284</v>
      </c>
    </row>
    <row r="107" spans="2:6" ht="17.25" customHeight="1" x14ac:dyDescent="0.2">
      <c r="B107" s="54" t="s">
        <v>131</v>
      </c>
      <c r="C107" s="55" t="s">
        <v>132</v>
      </c>
      <c r="D107" s="44">
        <v>20819</v>
      </c>
      <c r="E107" s="48">
        <v>414.5</v>
      </c>
      <c r="F107" s="64">
        <f t="shared" si="4"/>
        <v>1.990969787213603</v>
      </c>
    </row>
    <row r="108" spans="2:6" ht="17.25" customHeight="1" x14ac:dyDescent="0.2">
      <c r="B108" s="54" t="s">
        <v>133</v>
      </c>
      <c r="C108" s="55" t="s">
        <v>134</v>
      </c>
      <c r="D108" s="44">
        <v>1158.8</v>
      </c>
      <c r="E108" s="48">
        <v>61.6</v>
      </c>
      <c r="F108" s="64">
        <f t="shared" si="4"/>
        <v>5.3158439765274421</v>
      </c>
    </row>
    <row r="109" spans="2:6" ht="17.25" customHeight="1" x14ac:dyDescent="0.2">
      <c r="B109" s="37" t="s">
        <v>71</v>
      </c>
      <c r="C109" s="43" t="s">
        <v>72</v>
      </c>
      <c r="D109" s="40">
        <f>SUM(D110+D111)</f>
        <v>35266</v>
      </c>
      <c r="E109" s="40">
        <f>SUM(E110+E111)</f>
        <v>5474.4</v>
      </c>
      <c r="F109" s="64">
        <f t="shared" si="4"/>
        <v>15.523166789542335</v>
      </c>
    </row>
    <row r="110" spans="2:6" ht="17.25" customHeight="1" x14ac:dyDescent="0.2">
      <c r="B110" s="54" t="s">
        <v>135</v>
      </c>
      <c r="C110" s="55" t="s">
        <v>159</v>
      </c>
      <c r="D110" s="44">
        <v>35266</v>
      </c>
      <c r="E110" s="48">
        <v>5474.4</v>
      </c>
      <c r="F110" s="64">
        <f t="shared" si="4"/>
        <v>15.523166789542335</v>
      </c>
    </row>
    <row r="111" spans="2:6" ht="17.25" hidden="1" customHeight="1" x14ac:dyDescent="0.2">
      <c r="B111" s="54" t="s">
        <v>189</v>
      </c>
      <c r="C111" s="55" t="s">
        <v>190</v>
      </c>
      <c r="D111" s="44">
        <v>0</v>
      </c>
      <c r="E111" s="48">
        <v>0</v>
      </c>
      <c r="F111" s="64"/>
    </row>
    <row r="112" spans="2:6" ht="17.25" customHeight="1" x14ac:dyDescent="0.2">
      <c r="B112" s="37" t="s">
        <v>73</v>
      </c>
      <c r="C112" s="43" t="s">
        <v>74</v>
      </c>
      <c r="D112" s="40">
        <f>SUM(D113)</f>
        <v>2718</v>
      </c>
      <c r="E112" s="40">
        <f>SUM(E113)</f>
        <v>384.5</v>
      </c>
      <c r="F112" s="64">
        <f t="shared" si="4"/>
        <v>14.146431199411332</v>
      </c>
    </row>
    <row r="113" spans="1:7" ht="20.25" customHeight="1" x14ac:dyDescent="0.2">
      <c r="B113" s="56" t="s">
        <v>136</v>
      </c>
      <c r="C113" s="57" t="s">
        <v>137</v>
      </c>
      <c r="D113" s="58">
        <v>2718</v>
      </c>
      <c r="E113" s="59">
        <v>384.5</v>
      </c>
      <c r="F113" s="64">
        <f t="shared" si="4"/>
        <v>14.146431199411332</v>
      </c>
    </row>
    <row r="114" spans="1:7" ht="31.5" x14ac:dyDescent="0.2">
      <c r="B114" s="49" t="s">
        <v>75</v>
      </c>
      <c r="C114" s="50" t="s">
        <v>76</v>
      </c>
      <c r="D114" s="51">
        <f>SUM(D115)</f>
        <v>5050</v>
      </c>
      <c r="E114" s="51">
        <f>SUM(E115)</f>
        <v>850.2</v>
      </c>
      <c r="F114" s="65">
        <f t="shared" si="4"/>
        <v>16.835643564356435</v>
      </c>
    </row>
    <row r="115" spans="1:7" ht="26.25" thickBot="1" x14ac:dyDescent="0.25">
      <c r="B115" s="56" t="s">
        <v>138</v>
      </c>
      <c r="C115" s="57" t="s">
        <v>158</v>
      </c>
      <c r="D115" s="58">
        <v>5050</v>
      </c>
      <c r="E115" s="59">
        <v>850.2</v>
      </c>
      <c r="F115" s="65">
        <f t="shared" si="4"/>
        <v>16.835643564356435</v>
      </c>
    </row>
    <row r="116" spans="1:7" ht="19.5" thickBot="1" x14ac:dyDescent="0.25">
      <c r="B116" s="63"/>
      <c r="C116" s="31" t="s">
        <v>142</v>
      </c>
      <c r="D116" s="60">
        <f>SUM(D69+D78+D81+D85+D93+D99+D104+D109+D112+D114+D102+D91)</f>
        <v>1067878.7</v>
      </c>
      <c r="E116" s="60">
        <f>SUM(E69+E78+E81+E85+E93+E99+E104+E109+E112+E114+E102+E91)</f>
        <v>92770.099999999991</v>
      </c>
      <c r="F116" s="67">
        <f t="shared" si="4"/>
        <v>8.6873256297742429</v>
      </c>
    </row>
    <row r="117" spans="1:7" ht="16.5" customHeight="1" x14ac:dyDescent="0.2">
      <c r="B117" s="52"/>
      <c r="C117" s="32" t="s">
        <v>35</v>
      </c>
      <c r="D117" s="53">
        <f>SUM(D67-D116)</f>
        <v>-15559.5</v>
      </c>
      <c r="E117" s="53">
        <f>SUM(E67-E116)</f>
        <v>5850.7400000000052</v>
      </c>
      <c r="F117" s="36"/>
    </row>
    <row r="118" spans="1:7" ht="23.25" customHeight="1" x14ac:dyDescent="0.2">
      <c r="B118" s="84" t="s">
        <v>172</v>
      </c>
      <c r="C118" s="85"/>
      <c r="D118" s="85"/>
      <c r="E118" s="85"/>
      <c r="F118" s="85"/>
    </row>
    <row r="119" spans="1:7" ht="19.5" customHeight="1" x14ac:dyDescent="0.2">
      <c r="A119" s="71"/>
      <c r="B119" s="71"/>
      <c r="C119" s="71"/>
      <c r="D119" s="71"/>
      <c r="E119" s="71"/>
      <c r="F119" s="71"/>
      <c r="G119" s="71"/>
    </row>
    <row r="120" spans="1:7" ht="42.75" customHeight="1" x14ac:dyDescent="0.2">
      <c r="A120" s="4"/>
      <c r="B120" s="9"/>
      <c r="C120" s="10"/>
      <c r="D120" s="11"/>
      <c r="E120" s="15"/>
      <c r="F120" s="11"/>
    </row>
    <row r="121" spans="1:7" x14ac:dyDescent="0.2">
      <c r="A121" s="4"/>
      <c r="B121" s="9"/>
      <c r="C121" s="10"/>
      <c r="D121" s="11"/>
      <c r="E121" s="15"/>
      <c r="F121" s="11"/>
    </row>
    <row r="122" spans="1:7" x14ac:dyDescent="0.2">
      <c r="A122" s="4"/>
      <c r="B122" s="9"/>
      <c r="C122" s="10"/>
      <c r="D122" s="11"/>
      <c r="E122" s="15"/>
      <c r="F122" s="11"/>
    </row>
    <row r="123" spans="1:7" ht="15" x14ac:dyDescent="0.2">
      <c r="A123" s="4"/>
      <c r="B123" s="17"/>
      <c r="C123" s="17"/>
      <c r="D123" s="17"/>
      <c r="E123" s="17"/>
      <c r="F123" s="17"/>
    </row>
    <row r="124" spans="1:7" ht="15" x14ac:dyDescent="0.2">
      <c r="A124" s="4"/>
      <c r="B124" s="12"/>
      <c r="C124" s="13"/>
      <c r="D124" s="14"/>
      <c r="E124" s="16"/>
      <c r="F124" s="14"/>
      <c r="G124" s="14"/>
    </row>
    <row r="125" spans="1:7" x14ac:dyDescent="0.2">
      <c r="A125" s="4"/>
      <c r="B125" s="6"/>
      <c r="C125" s="6"/>
    </row>
    <row r="126" spans="1:7" x14ac:dyDescent="0.2">
      <c r="A126" s="4"/>
      <c r="C126" s="8"/>
    </row>
    <row r="127" spans="1:7" x14ac:dyDescent="0.2">
      <c r="A127" s="4"/>
    </row>
    <row r="128" spans="1:7" x14ac:dyDescent="0.2">
      <c r="A128" s="4"/>
    </row>
    <row r="130" spans="1:3" ht="18.75" customHeight="1" x14ac:dyDescent="0.2"/>
    <row r="131" spans="1:3" ht="25.5" customHeight="1" x14ac:dyDescent="0.2">
      <c r="A131" s="7"/>
    </row>
    <row r="133" spans="1:3" x14ac:dyDescent="0.2">
      <c r="C133" s="5"/>
    </row>
    <row r="134" spans="1:3" x14ac:dyDescent="0.2">
      <c r="C134" s="5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</sheetData>
  <mergeCells count="7">
    <mergeCell ref="A119:G119"/>
    <mergeCell ref="B2:F3"/>
    <mergeCell ref="B4:C5"/>
    <mergeCell ref="F4:F5"/>
    <mergeCell ref="D4:D5"/>
    <mergeCell ref="E4:E5"/>
    <mergeCell ref="B118:F118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T24" sqref="T23:T24"/>
    </sheetView>
  </sheetViews>
  <sheetFormatPr defaultRowHeight="12.75" x14ac:dyDescent="0.2"/>
  <sheetData>
    <row r="2" spans="2:15" ht="12.75" customHeight="1" x14ac:dyDescent="0.2">
      <c r="B2" s="86" t="s">
        <v>215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42.7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2020-03-12T02:36:43Z</cp:lastPrinted>
  <dcterms:created xsi:type="dcterms:W3CDTF">2005-02-24T04:25:28Z</dcterms:created>
  <dcterms:modified xsi:type="dcterms:W3CDTF">2020-03-16T02:39:32Z</dcterms:modified>
</cp:coreProperties>
</file>