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25" windowWidth="10860" windowHeight="528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51" i="1" l="1"/>
  <c r="D50" i="1"/>
  <c r="F46" i="1"/>
  <c r="F45" i="1"/>
  <c r="F43" i="1"/>
  <c r="F42" i="1"/>
  <c r="F40" i="1"/>
  <c r="F39" i="1"/>
  <c r="F38" i="1"/>
  <c r="F36" i="1"/>
  <c r="F35" i="1"/>
  <c r="F34" i="1"/>
  <c r="F33" i="1"/>
  <c r="F29" i="1"/>
  <c r="F27" i="1"/>
  <c r="F26" i="1"/>
  <c r="F24" i="1"/>
  <c r="F23" i="1"/>
  <c r="F21" i="1"/>
  <c r="F19" i="1"/>
  <c r="F18" i="1"/>
  <c r="F17" i="1"/>
  <c r="F16" i="1"/>
  <c r="F14" i="1"/>
  <c r="F13" i="1"/>
  <c r="F12" i="1"/>
  <c r="F11" i="1"/>
  <c r="F9" i="1"/>
  <c r="F63" i="1"/>
  <c r="F60" i="1"/>
  <c r="E28" i="1" l="1"/>
  <c r="D28" i="1"/>
  <c r="F28" i="1" l="1"/>
  <c r="E51" i="1"/>
  <c r="E50" i="1" s="1"/>
  <c r="E49" i="1" l="1"/>
  <c r="F57" i="1" l="1"/>
  <c r="E105" i="1" l="1"/>
  <c r="D105" i="1"/>
  <c r="F48" i="1" l="1"/>
  <c r="E41" i="1" l="1"/>
  <c r="D41" i="1"/>
  <c r="F41" i="1" l="1"/>
  <c r="E20" i="1"/>
  <c r="F20" i="1" s="1"/>
  <c r="D20" i="1"/>
  <c r="D87" i="1" l="1"/>
  <c r="F70" i="1" l="1"/>
  <c r="F88" i="1" l="1"/>
  <c r="E10" i="1" l="1"/>
  <c r="F10" i="1" s="1"/>
  <c r="D10" i="1"/>
  <c r="E87" i="1" l="1"/>
  <c r="F87" i="1" l="1"/>
  <c r="F92" i="1" l="1"/>
  <c r="D108" i="1"/>
  <c r="F56" i="1"/>
  <c r="F55" i="1"/>
  <c r="F52" i="1"/>
  <c r="F47" i="1"/>
  <c r="E75" i="1" l="1"/>
  <c r="E15" i="1"/>
  <c r="E98" i="1" l="1"/>
  <c r="E82" i="1"/>
  <c r="E66" i="1"/>
  <c r="E78" i="1"/>
  <c r="E89" i="1"/>
  <c r="E95" i="1"/>
  <c r="E100" i="1"/>
  <c r="E110" i="1"/>
  <c r="D78" i="1"/>
  <c r="D89" i="1"/>
  <c r="E8" i="1"/>
  <c r="E25" i="1"/>
  <c r="E32" i="1"/>
  <c r="E37" i="1"/>
  <c r="E44" i="1"/>
  <c r="F77" i="1"/>
  <c r="F105" i="1"/>
  <c r="D75" i="1"/>
  <c r="D8" i="1"/>
  <c r="D25" i="1"/>
  <c r="D32" i="1"/>
  <c r="D37" i="1"/>
  <c r="F37" i="1" s="1"/>
  <c r="D44" i="1"/>
  <c r="D15" i="1"/>
  <c r="F15" i="1" s="1"/>
  <c r="E108" i="1"/>
  <c r="F108" i="1" s="1"/>
  <c r="D110" i="1"/>
  <c r="D66" i="1"/>
  <c r="D82" i="1"/>
  <c r="D95" i="1"/>
  <c r="D98" i="1"/>
  <c r="D100" i="1"/>
  <c r="F76" i="1"/>
  <c r="F111" i="1"/>
  <c r="F109" i="1"/>
  <c r="F106" i="1"/>
  <c r="F104" i="1"/>
  <c r="F103" i="1"/>
  <c r="F102" i="1"/>
  <c r="F101" i="1"/>
  <c r="F97" i="1"/>
  <c r="F96" i="1"/>
  <c r="F74" i="1"/>
  <c r="F71" i="1"/>
  <c r="F69" i="1"/>
  <c r="F68" i="1"/>
  <c r="F67" i="1"/>
  <c r="F94" i="1"/>
  <c r="F93" i="1"/>
  <c r="F91" i="1"/>
  <c r="F90" i="1"/>
  <c r="F99" i="1"/>
  <c r="F83" i="1"/>
  <c r="F84" i="1"/>
  <c r="F80" i="1"/>
  <c r="F81" i="1"/>
  <c r="F85" i="1"/>
  <c r="F79" i="1"/>
  <c r="F25" i="1" l="1"/>
  <c r="F44" i="1"/>
  <c r="F32" i="1"/>
  <c r="F8" i="1"/>
  <c r="D7" i="1"/>
  <c r="E7" i="1"/>
  <c r="D49" i="1"/>
  <c r="E112" i="1"/>
  <c r="D112" i="1"/>
  <c r="F98" i="1"/>
  <c r="F110" i="1"/>
  <c r="E65" i="1"/>
  <c r="D65" i="1"/>
  <c r="F82" i="1"/>
  <c r="F78" i="1"/>
  <c r="F95" i="1"/>
  <c r="F100" i="1"/>
  <c r="F51" i="1"/>
  <c r="F89" i="1"/>
  <c r="F66" i="1"/>
  <c r="F49" i="1" l="1"/>
  <c r="F50" i="1"/>
  <c r="F112" i="1"/>
  <c r="F65" i="1"/>
  <c r="F7" i="1"/>
  <c r="D6" i="1"/>
  <c r="D64" i="1" s="1"/>
  <c r="D113" i="1" s="1"/>
  <c r="E6" i="1" l="1"/>
  <c r="E64" i="1" s="1"/>
  <c r="F64" i="1" s="1"/>
  <c r="E113" i="1" l="1"/>
  <c r="F6" i="1"/>
</calcChain>
</file>

<file path=xl/sharedStrings.xml><?xml version="1.0" encoding="utf-8"?>
<sst xmlns="http://schemas.openxmlformats.org/spreadsheetml/2006/main" count="216" uniqueCount="212">
  <si>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</si>
  <si>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</si>
  <si>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</si>
  <si>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</si>
  <si>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</si>
  <si>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</si>
  <si>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</si>
  <si>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</si>
  <si>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</si>
  <si>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</si>
  <si>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</si>
  <si>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</si>
  <si>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</si>
  <si>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</si>
  <si>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</si>
  <si>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</si>
  <si>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</si>
  <si>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</si>
  <si>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</si>
  <si>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</si>
  <si>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</si>
  <si>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</si>
  <si>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</si>
  <si>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</si>
  <si>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</si>
  <si>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</si>
  <si>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</si>
  <si>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</si>
  <si>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</si>
  <si>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</si>
  <si>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</si>
  <si>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</si>
  <si>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</si>
  <si>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</si>
  <si>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</si>
  <si>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</si>
  <si>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</si>
  <si>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</si>
  <si>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</si>
  <si>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</si>
  <si>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</si>
  <si>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</si>
  <si>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</si>
  <si>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</si>
  <si>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</si>
  <si>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</si>
  <si>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</si>
  <si>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</si>
  <si>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</si>
  <si>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</si>
  <si>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</si>
  <si>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</si>
  <si>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</si>
  <si>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</si>
  <si>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</si>
  <si>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</si>
  <si>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</si>
  <si>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</si>
  <si>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</si>
  <si>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</si>
  <si>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</si>
  <si>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</si>
  <si>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</si>
  <si>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</si>
  <si>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</si>
  <si>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</si>
  <si>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</si>
  <si>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</si>
  <si>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</si>
  <si>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</si>
  <si>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</si>
  <si>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</si>
  <si>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</si>
  <si>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</si>
  <si>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</si>
  <si>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</si>
  <si>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</si>
  <si>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</si>
  <si>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</si>
  <si>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</si>
  <si>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</si>
  <si>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</si>
  <si>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</si>
  <si>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</si>
  <si>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</si>
  <si>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</si>
  <si>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</si>
  <si>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</si>
  <si>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</si>
  <si>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</si>
  <si>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</si>
  <si>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</si>
  <si>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</si>
  <si>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</si>
  <si>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</si>
  <si>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</si>
  <si>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</si>
  <si>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</si>
  <si>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</si>
  <si>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</si>
  <si>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</si>
  <si>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</si>
  <si>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</si>
  <si>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</si>
  <si>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</si>
  <si>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</si>
  <si>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</si>
  <si>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</si>
  <si>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</si>
  <si>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</si>
  <si>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</si>
  <si>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</si>
  <si>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</si>
  <si>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</si>
  <si>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</si>
  <si>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</si>
  <si>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</si>
  <si>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</si>
  <si>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</si>
  <si>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</si>
  <si>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</si>
  <si>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</si>
  <si>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</si>
  <si>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</si>
  <si>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</si>
  <si>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</si>
  <si>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</si>
  <si>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</si>
  <si>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</si>
  <si>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</si>
  <si>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</si>
  <si>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</si>
  <si>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</si>
  <si>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</si>
  <si>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</si>
  <si>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</si>
  <si>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</si>
  <si>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</si>
  <si>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</si>
  <si>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</si>
  <si>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</si>
  <si>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</si>
  <si>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</si>
  <si>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</si>
  <si>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</si>
  <si>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</si>
  <si>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</si>
  <si>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</si>
  <si>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</si>
  <si>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</si>
  <si>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</si>
  <si>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</si>
  <si>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</si>
  <si>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</si>
  <si>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</si>
  <si>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</si>
  <si>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</si>
  <si>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</si>
  <si>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</si>
  <si>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</si>
  <si>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</si>
  <si>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</si>
  <si>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</si>
  <si>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</si>
  <si>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</si>
  <si>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</si>
  <si>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</si>
  <si>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</si>
  <si>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</si>
  <si>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</si>
  <si>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</si>
  <si>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</si>
  <si>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</si>
  <si>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</si>
  <si>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</si>
  <si>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</si>
  <si>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</si>
  <si>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</si>
  <si>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</si>
  <si>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</si>
  <si>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</si>
  <si>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</si>
  <si>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</si>
  <si>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</si>
  <si>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</si>
  <si>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</si>
  <si>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</si>
  <si>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</si>
  <si>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</si>
  <si>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</si>
  <si>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</si>
  <si>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</si>
  <si>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</si>
  <si>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</si>
  <si>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</si>
  <si>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</si>
  <si>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</si>
  <si>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</si>
  <si>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</si>
  <si>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</si>
  <si>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</si>
  <si>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01.02.2020г.</t>
    </r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</si>
  <si>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</si>
  <si>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</si>
  <si>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</si>
  <si>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</si>
  <si>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</si>
  <si>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</si>
  <si>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</si>
  <si>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</si>
  <si>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</si>
  <si>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Текущее исполнение городского бюджета на 01.02.2020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</si>
</sst>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27876168520959"/>
          <c:y val="3.5362577619273319E-2"/>
          <c:w val="0.72224812322440368"/>
          <c:h val="0.87606772708707825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574725824114752E-3"/>
                  <c:y val="4.7454759223395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494516482295618E-3"/>
                  <c:y val="2.2077882633344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1050410.3999999999</c:v>
                </c:pt>
                <c:pt idx="1">
                  <c:v>1065969.8999999999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931012461445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747258241147809E-3"/>
                  <c:y val="-3.4880217146136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42746.9</c:v>
                </c:pt>
                <c:pt idx="1">
                  <c:v>34668.1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20928"/>
        <c:axId val="41055360"/>
      </c:barChart>
      <c:catAx>
        <c:axId val="402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055360"/>
        <c:crosses val="autoZero"/>
        <c:auto val="1"/>
        <c:lblAlgn val="ctr"/>
        <c:lblOffset val="100"/>
        <c:noMultiLvlLbl val="0"/>
      </c:catAx>
      <c:valAx>
        <c:axId val="4105536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4022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92528012760486"/>
          <c:y val="3.0018047555067835E-2"/>
          <c:w val="0.21762636492770648"/>
          <c:h val="0.155818418257283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3</xdr:row>
      <xdr:rowOff>542924</xdr:rowOff>
    </xdr:from>
    <xdr:to>
      <xdr:col>14</xdr:col>
      <xdr:colOff>552450</xdr:colOff>
      <xdr:row>41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0.41964</cdr:x>
      <cdr:y>0.74101</cdr:y>
    </cdr:from>
    <cdr:to>
      <cdr:x>0.5</cdr:x>
      <cdr:y>0.82015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384376" y="3708412"/>
          <a:ext cx="648095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4,1%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0.76339</cdr:x>
      <cdr:y>0.73381</cdr:y>
    </cdr:from>
    <cdr:to>
      <cdr:x>0.84375</cdr:x>
      <cdr:y>0.81295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156684" y="3672408"/>
          <a:ext cx="648095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3,3%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view="pageBreakPreview" topLeftCell="A47" zoomScaleNormal="75" workbookViewId="0">
      <selection activeCell="D81" sqref="D8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201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SUM(D7+D49)</f>
        <v>1050410.3999999999</v>
      </c>
      <c r="E6" s="36">
        <f>SUM(E7+E49)</f>
        <v>42746.94</v>
      </c>
      <c r="F6" s="66">
        <f t="shared" ref="F6:F57" si="0">E6*100/D6</f>
        <v>4.0695465315271067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176092.9</v>
      </c>
      <c r="E7" s="39">
        <f>SUM(E8+E20+E25+E28+E32+E37+E44+E47+E48+E41+E15+E31)</f>
        <v>9803.34</v>
      </c>
      <c r="F7" s="64">
        <f t="shared" si="0"/>
        <v>5.567140980698257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127690.7</v>
      </c>
      <c r="E8" s="40">
        <f>SUM(E9+E10)</f>
        <v>3943.1000000000004</v>
      </c>
      <c r="F8" s="64">
        <f t="shared" si="0"/>
        <v>3.088008758664492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100.9</v>
      </c>
      <c r="F9" s="64">
        <f t="shared" si="0"/>
        <v>16.825079206269802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127091</v>
      </c>
      <c r="E10" s="40">
        <f>SUM(E11:E14)</f>
        <v>3842.2000000000003</v>
      </c>
      <c r="F10" s="64">
        <f t="shared" si="0"/>
        <v>3.0231881093075041</v>
      </c>
    </row>
    <row r="11" spans="1:6" ht="68.25" customHeight="1" x14ac:dyDescent="0.2">
      <c r="B11" s="33" t="s">
        <v>166</v>
      </c>
      <c r="C11" s="22" t="s">
        <v>162</v>
      </c>
      <c r="D11" s="48">
        <v>126018.1</v>
      </c>
      <c r="E11" s="48">
        <v>3793.5</v>
      </c>
      <c r="F11" s="64">
        <f t="shared" si="0"/>
        <v>3.0102818563365101</v>
      </c>
    </row>
    <row r="12" spans="1:6" ht="93" customHeight="1" x14ac:dyDescent="0.2">
      <c r="B12" s="33" t="s">
        <v>167</v>
      </c>
      <c r="C12" s="22" t="s">
        <v>163</v>
      </c>
      <c r="D12" s="48">
        <v>156.19999999999999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168</v>
      </c>
      <c r="C13" s="22" t="s">
        <v>164</v>
      </c>
      <c r="D13" s="48">
        <v>390.7</v>
      </c>
      <c r="E13" s="48">
        <v>1.9</v>
      </c>
      <c r="F13" s="64">
        <f t="shared" si="0"/>
        <v>0.48630662912720757</v>
      </c>
    </row>
    <row r="14" spans="1:6" ht="84.75" customHeight="1" x14ac:dyDescent="0.2">
      <c r="B14" s="33" t="s">
        <v>169</v>
      </c>
      <c r="C14" s="22" t="s">
        <v>165</v>
      </c>
      <c r="D14" s="48">
        <v>526</v>
      </c>
      <c r="E14" s="48">
        <v>46.8</v>
      </c>
      <c r="F14" s="64">
        <f t="shared" si="0"/>
        <v>8.8973384030418252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58.800000000000004</v>
      </c>
      <c r="F15" s="64">
        <f t="shared" si="0"/>
        <v>7.8181092939768648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26.8</v>
      </c>
      <c r="F16" s="64">
        <f t="shared" si="0"/>
        <v>7.7748767043806213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0.2</v>
      </c>
      <c r="F17" s="64">
        <f t="shared" si="0"/>
        <v>11.111111111111111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36.700000000000003</v>
      </c>
      <c r="F18" s="64">
        <f t="shared" si="0"/>
        <v>8.1537436125305494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-4.9000000000000004</v>
      </c>
      <c r="F19" s="64">
        <f t="shared" si="0"/>
        <v>11.011235955056181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2739.04</v>
      </c>
      <c r="F20" s="64">
        <f t="shared" si="0"/>
        <v>22.380886234199195</v>
      </c>
    </row>
    <row r="21" spans="2:6" ht="26.25" customHeight="1" x14ac:dyDescent="0.2">
      <c r="B21" s="19" t="s">
        <v>47</v>
      </c>
      <c r="C21" s="22" t="s">
        <v>179</v>
      </c>
      <c r="D21" s="48">
        <v>11893.3</v>
      </c>
      <c r="E21" s="48">
        <v>2703.8</v>
      </c>
      <c r="F21" s="64">
        <f t="shared" si="0"/>
        <v>22.733808110448742</v>
      </c>
    </row>
    <row r="22" spans="2:6" ht="44.25" hidden="1" customHeight="1" x14ac:dyDescent="0.2">
      <c r="B22" s="19" t="s">
        <v>47</v>
      </c>
      <c r="C22" s="22" t="s">
        <v>180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145</v>
      </c>
      <c r="D23" s="48">
        <v>15</v>
      </c>
      <c r="E23" s="48">
        <v>0</v>
      </c>
      <c r="F23" s="64">
        <f t="shared" si="0"/>
        <v>0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35.200000000000003</v>
      </c>
      <c r="F24" s="64">
        <f t="shared" si="0"/>
        <v>10.666666666666668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306.10000000000002</v>
      </c>
      <c r="F25" s="64">
        <f t="shared" si="0"/>
        <v>5.0511551155115519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232.3</v>
      </c>
      <c r="F26" s="64">
        <f t="shared" si="0"/>
        <v>5.9564102564102566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73.8</v>
      </c>
      <c r="F27" s="64">
        <f t="shared" si="0"/>
        <v>3.4166666666666665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339</v>
      </c>
      <c r="F28" s="64">
        <f t="shared" si="0"/>
        <v>4.8359486447931523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339</v>
      </c>
      <c r="F29" s="64">
        <f t="shared" si="0"/>
        <v>4.8359486447931523</v>
      </c>
    </row>
    <row r="30" spans="2:6" ht="0.75" hidden="1" customHeight="1" x14ac:dyDescent="0.2">
      <c r="B30" s="24" t="s">
        <v>198</v>
      </c>
      <c r="C30" s="25" t="s">
        <v>197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200</v>
      </c>
      <c r="C31" s="21" t="s">
        <v>199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704.5</v>
      </c>
      <c r="F32" s="64">
        <f t="shared" si="0"/>
        <v>6.168515616107312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345.7</v>
      </c>
      <c r="F33" s="64">
        <f t="shared" si="0"/>
        <v>8.1404384580968756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145</v>
      </c>
      <c r="F34" s="64">
        <f t="shared" si="0"/>
        <v>3.2667222384932528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213.8</v>
      </c>
      <c r="F36" s="64">
        <f t="shared" si="0"/>
        <v>8.2532329666087634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2.1</v>
      </c>
      <c r="F37" s="64">
        <f t="shared" si="0"/>
        <v>0.15064562410329982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0.5</v>
      </c>
      <c r="F38" s="64">
        <f t="shared" si="0"/>
        <v>3.9955250119865747E-2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0.1</v>
      </c>
      <c r="F39" s="64">
        <f t="shared" si="0"/>
        <v>1.2987012987012987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1.5</v>
      </c>
      <c r="F40" s="64">
        <f t="shared" si="0"/>
        <v>1.1119347664936989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571.1</v>
      </c>
      <c r="E41" s="40">
        <f>SUM(E42:E43)</f>
        <v>2.2999999999999998</v>
      </c>
      <c r="F41" s="64">
        <f t="shared" si="0"/>
        <v>0.40273157065312548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2.2999999999999998</v>
      </c>
      <c r="F42" s="64">
        <f t="shared" si="0"/>
        <v>12.994350282485875</v>
      </c>
    </row>
    <row r="43" spans="1:6" ht="20.25" customHeight="1" x14ac:dyDescent="0.2">
      <c r="B43" s="19" t="s">
        <v>182</v>
      </c>
      <c r="C43" s="22" t="s">
        <v>181</v>
      </c>
      <c r="D43" s="44">
        <v>553.4</v>
      </c>
      <c r="E43" s="48">
        <v>0</v>
      </c>
      <c r="F43" s="64">
        <f t="shared" si="0"/>
        <v>0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1626.4</v>
      </c>
      <c r="F44" s="64">
        <f t="shared" si="0"/>
        <v>19.80636911648298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1301.9000000000001</v>
      </c>
      <c r="F45" s="64">
        <f t="shared" si="0"/>
        <v>21.32025415957029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324.5</v>
      </c>
      <c r="F46" s="64">
        <f t="shared" si="0"/>
        <v>15.414944658211011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0.3</v>
      </c>
      <c r="F47" s="64">
        <f t="shared" si="0"/>
        <v>2.0689655172413794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729.8</v>
      </c>
      <c r="E48" s="40">
        <v>81.7</v>
      </c>
      <c r="F48" s="64">
        <f t="shared" si="0"/>
        <v>11.194847903535216</v>
      </c>
    </row>
    <row r="49" spans="2:7" ht="18.75" customHeight="1" x14ac:dyDescent="0.25">
      <c r="B49" s="19"/>
      <c r="C49" s="28" t="s">
        <v>38</v>
      </c>
      <c r="D49" s="39">
        <f>SUM(D50+D61+D62+D63)</f>
        <v>874317.5</v>
      </c>
      <c r="E49" s="39">
        <f>SUM(E50+E61+E62+E63)</f>
        <v>32943.599999999999</v>
      </c>
      <c r="F49" s="64">
        <f t="shared" si="0"/>
        <v>3.7679218361750735</v>
      </c>
    </row>
    <row r="50" spans="2:7" ht="33" customHeight="1" x14ac:dyDescent="0.2">
      <c r="B50" s="19" t="s">
        <v>17</v>
      </c>
      <c r="C50" s="29" t="s">
        <v>58</v>
      </c>
      <c r="D50" s="39">
        <f>SUM(D51+D55+D56+D57+D60)</f>
        <v>874596.1</v>
      </c>
      <c r="E50" s="39">
        <f>SUM(E51+E55+E56+E57+E60)</f>
        <v>33222.199999999997</v>
      </c>
      <c r="F50" s="64">
        <f t="shared" si="0"/>
        <v>3.7985762799536835</v>
      </c>
    </row>
    <row r="51" spans="2:7" ht="27.75" customHeight="1" x14ac:dyDescent="0.2">
      <c r="B51" s="19" t="s">
        <v>186</v>
      </c>
      <c r="C51" s="22" t="s">
        <v>18</v>
      </c>
      <c r="D51" s="44">
        <f>D52+D53+D54</f>
        <v>265507.89999999997</v>
      </c>
      <c r="E51" s="44">
        <f>E52+E53</f>
        <v>21963</v>
      </c>
      <c r="F51" s="64">
        <f t="shared" si="0"/>
        <v>8.2720702472506478</v>
      </c>
      <c r="G51" s="3"/>
    </row>
    <row r="52" spans="2:7" ht="16.5" customHeight="1" x14ac:dyDescent="0.2">
      <c r="B52" s="19" t="s">
        <v>202</v>
      </c>
      <c r="C52" s="22" t="s">
        <v>50</v>
      </c>
      <c r="D52" s="44">
        <v>177759.4</v>
      </c>
      <c r="E52" s="48">
        <v>21963</v>
      </c>
      <c r="F52" s="64">
        <f t="shared" si="0"/>
        <v>12.355464746168135</v>
      </c>
      <c r="G52" s="3"/>
    </row>
    <row r="53" spans="2:7" ht="27.75" customHeight="1" x14ac:dyDescent="0.2">
      <c r="B53" s="19" t="s">
        <v>203</v>
      </c>
      <c r="C53" s="22" t="s">
        <v>56</v>
      </c>
      <c r="D53" s="44">
        <v>43689.7</v>
      </c>
      <c r="E53" s="48">
        <v>0</v>
      </c>
      <c r="F53" s="64"/>
      <c r="G53" s="3"/>
    </row>
    <row r="54" spans="2:7" ht="27.75" customHeight="1" x14ac:dyDescent="0.2">
      <c r="B54" s="19" t="s">
        <v>204</v>
      </c>
      <c r="C54" s="69" t="s">
        <v>205</v>
      </c>
      <c r="D54" s="44">
        <v>44058.8</v>
      </c>
      <c r="E54" s="48">
        <v>0</v>
      </c>
      <c r="F54" s="64"/>
      <c r="G54" s="3"/>
    </row>
    <row r="55" spans="2:7" ht="24.75" customHeight="1" x14ac:dyDescent="0.2">
      <c r="B55" s="19" t="s">
        <v>187</v>
      </c>
      <c r="C55" s="26" t="s">
        <v>52</v>
      </c>
      <c r="D55" s="47">
        <v>278156.2</v>
      </c>
      <c r="E55" s="48">
        <v>0</v>
      </c>
      <c r="F55" s="64">
        <f t="shared" si="0"/>
        <v>0</v>
      </c>
      <c r="G55" s="3"/>
    </row>
    <row r="56" spans="2:7" ht="24.75" customHeight="1" x14ac:dyDescent="0.2">
      <c r="B56" s="19" t="s">
        <v>188</v>
      </c>
      <c r="C56" s="26" t="s">
        <v>53</v>
      </c>
      <c r="D56" s="47">
        <v>330133.09999999998</v>
      </c>
      <c r="E56" s="48">
        <v>10859.2</v>
      </c>
      <c r="F56" s="64">
        <f t="shared" si="0"/>
        <v>3.2893399662136273</v>
      </c>
      <c r="G56" s="3"/>
    </row>
    <row r="57" spans="2:7" ht="18.75" customHeight="1" x14ac:dyDescent="0.2">
      <c r="B57" s="19" t="s">
        <v>192</v>
      </c>
      <c r="C57" s="70" t="s">
        <v>191</v>
      </c>
      <c r="D57" s="47">
        <v>398.9</v>
      </c>
      <c r="E57" s="48">
        <v>0</v>
      </c>
      <c r="F57" s="64">
        <f t="shared" si="0"/>
        <v>0</v>
      </c>
      <c r="G57" s="3"/>
    </row>
    <row r="58" spans="2:7" ht="24.75" hidden="1" customHeight="1" x14ac:dyDescent="0.2">
      <c r="B58" s="19" t="s">
        <v>177</v>
      </c>
      <c r="C58" s="26" t="s">
        <v>178</v>
      </c>
      <c r="D58" s="47">
        <v>0</v>
      </c>
      <c r="E58" s="48">
        <v>0</v>
      </c>
      <c r="F58" s="64"/>
      <c r="G58" s="3"/>
    </row>
    <row r="59" spans="2:7" ht="22.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8"/>
      <c r="G59" s="3"/>
    </row>
    <row r="60" spans="2:7" ht="25.5" customHeight="1" x14ac:dyDescent="0.2">
      <c r="B60" s="19" t="s">
        <v>207</v>
      </c>
      <c r="C60" s="26" t="s">
        <v>206</v>
      </c>
      <c r="D60" s="47">
        <v>400</v>
      </c>
      <c r="E60" s="48">
        <v>400</v>
      </c>
      <c r="F60" s="64">
        <f t="shared" ref="F60:F63" si="1">E60*100/D60</f>
        <v>100</v>
      </c>
      <c r="G60" s="3"/>
    </row>
    <row r="61" spans="2:7" ht="28.5" hidden="1" customHeight="1" x14ac:dyDescent="0.2">
      <c r="B61" s="19" t="s">
        <v>185</v>
      </c>
      <c r="C61" s="26" t="s">
        <v>178</v>
      </c>
      <c r="D61" s="47">
        <v>0</v>
      </c>
      <c r="E61" s="48">
        <v>0</v>
      </c>
      <c r="F61" s="64"/>
      <c r="G61" s="3"/>
    </row>
    <row r="62" spans="2:7" ht="28.5" hidden="1" customHeight="1" x14ac:dyDescent="0.2">
      <c r="B62" s="19" t="s">
        <v>184</v>
      </c>
      <c r="C62" s="26" t="s">
        <v>183</v>
      </c>
      <c r="D62" s="47">
        <v>0</v>
      </c>
      <c r="E62" s="48">
        <v>0</v>
      </c>
      <c r="F62" s="64"/>
      <c r="G62" s="3"/>
    </row>
    <row r="63" spans="2:7" ht="20.25" customHeight="1" thickBot="1" x14ac:dyDescent="0.25">
      <c r="B63" s="19" t="s">
        <v>208</v>
      </c>
      <c r="C63" s="26" t="s">
        <v>77</v>
      </c>
      <c r="D63" s="48">
        <v>-278.60000000000002</v>
      </c>
      <c r="E63" s="48">
        <v>-278.60000000000002</v>
      </c>
      <c r="F63" s="64">
        <f t="shared" si="1"/>
        <v>100</v>
      </c>
      <c r="G63" s="3"/>
    </row>
    <row r="64" spans="2:7" ht="18" customHeight="1" thickBot="1" x14ac:dyDescent="0.25">
      <c r="B64" s="18"/>
      <c r="C64" s="31" t="s">
        <v>39</v>
      </c>
      <c r="D64" s="60">
        <f>SUM(D6)</f>
        <v>1050410.3999999999</v>
      </c>
      <c r="E64" s="60">
        <f>SUM(E6)</f>
        <v>42746.94</v>
      </c>
      <c r="F64" s="67">
        <f t="shared" ref="F64:F78" si="2">E64*100/D64</f>
        <v>4.0695465315271067</v>
      </c>
    </row>
    <row r="65" spans="2:6" ht="17.25" customHeight="1" x14ac:dyDescent="0.2">
      <c r="B65" s="34"/>
      <c r="C65" s="35" t="s">
        <v>19</v>
      </c>
      <c r="D65" s="36">
        <f>SUM(D66+D75+D78+D82+D89+D95+D98+D100+D105+D108+D110+D87)</f>
        <v>1065969.8999999999</v>
      </c>
      <c r="E65" s="36">
        <f>SUM(E66+E75+E78+E82+E89+E95+E98+E100+E105+E108+E110+E87)</f>
        <v>34668.099999999991</v>
      </c>
      <c r="F65" s="66">
        <f t="shared" si="2"/>
        <v>3.2522588114354818</v>
      </c>
    </row>
    <row r="66" spans="2:6" ht="16.5" customHeight="1" x14ac:dyDescent="0.2">
      <c r="B66" s="37" t="s">
        <v>20</v>
      </c>
      <c r="C66" s="38" t="s">
        <v>170</v>
      </c>
      <c r="D66" s="39">
        <f>SUM(D67:D74)</f>
        <v>90921.5</v>
      </c>
      <c r="E66" s="40">
        <f>SUM(E67:E74)</f>
        <v>5639.9</v>
      </c>
      <c r="F66" s="64">
        <f t="shared" si="2"/>
        <v>6.2030432845916534</v>
      </c>
    </row>
    <row r="67" spans="2:6" ht="30.75" customHeight="1" x14ac:dyDescent="0.2">
      <c r="B67" s="41" t="s">
        <v>119</v>
      </c>
      <c r="C67" s="42" t="s">
        <v>147</v>
      </c>
      <c r="D67" s="44">
        <v>1900</v>
      </c>
      <c r="E67" s="48">
        <v>40</v>
      </c>
      <c r="F67" s="64">
        <f t="shared" si="2"/>
        <v>2.1052631578947367</v>
      </c>
    </row>
    <row r="68" spans="2:6" ht="45" customHeight="1" x14ac:dyDescent="0.2">
      <c r="B68" s="41" t="s">
        <v>120</v>
      </c>
      <c r="C68" s="42" t="s">
        <v>148</v>
      </c>
      <c r="D68" s="44">
        <v>8096</v>
      </c>
      <c r="E68" s="48">
        <v>152.1</v>
      </c>
      <c r="F68" s="64">
        <f t="shared" si="2"/>
        <v>1.8787055335968379</v>
      </c>
    </row>
    <row r="69" spans="2:6" ht="45.75" customHeight="1" x14ac:dyDescent="0.2">
      <c r="B69" s="41" t="s">
        <v>121</v>
      </c>
      <c r="C69" s="42" t="s">
        <v>149</v>
      </c>
      <c r="D69" s="44">
        <v>32474.400000000001</v>
      </c>
      <c r="E69" s="48">
        <v>1493.7</v>
      </c>
      <c r="F69" s="64">
        <f t="shared" si="2"/>
        <v>4.5996230877244839</v>
      </c>
    </row>
    <row r="70" spans="2:6" ht="17.25" customHeight="1" x14ac:dyDescent="0.2">
      <c r="B70" s="41" t="s">
        <v>173</v>
      </c>
      <c r="C70" s="42" t="s">
        <v>174</v>
      </c>
      <c r="D70" s="44">
        <v>13.6</v>
      </c>
      <c r="E70" s="48">
        <v>0</v>
      </c>
      <c r="F70" s="64">
        <f t="shared" si="2"/>
        <v>0</v>
      </c>
    </row>
    <row r="71" spans="2:6" ht="41.25" customHeight="1" x14ac:dyDescent="0.2">
      <c r="B71" s="41" t="s">
        <v>122</v>
      </c>
      <c r="C71" s="42" t="s">
        <v>150</v>
      </c>
      <c r="D71" s="44">
        <v>10936</v>
      </c>
      <c r="E71" s="48">
        <v>640.5</v>
      </c>
      <c r="F71" s="64">
        <f t="shared" si="2"/>
        <v>5.8568032187271397</v>
      </c>
    </row>
    <row r="72" spans="2:6" ht="16.5" customHeight="1" x14ac:dyDescent="0.2">
      <c r="B72" s="41" t="s">
        <v>193</v>
      </c>
      <c r="C72" s="42" t="s">
        <v>194</v>
      </c>
      <c r="D72" s="44">
        <v>2183.6999999999998</v>
      </c>
      <c r="E72" s="48">
        <v>0</v>
      </c>
      <c r="F72" s="64"/>
    </row>
    <row r="73" spans="2:6" ht="16.5" customHeight="1" x14ac:dyDescent="0.2">
      <c r="B73" s="41" t="s">
        <v>195</v>
      </c>
      <c r="C73" s="42" t="s">
        <v>196</v>
      </c>
      <c r="D73" s="44">
        <v>200</v>
      </c>
      <c r="E73" s="48">
        <v>0</v>
      </c>
      <c r="F73" s="64"/>
    </row>
    <row r="74" spans="2:6" ht="16.5" customHeight="1" x14ac:dyDescent="0.2">
      <c r="B74" s="41" t="s">
        <v>123</v>
      </c>
      <c r="C74" s="42" t="s">
        <v>124</v>
      </c>
      <c r="D74" s="44">
        <v>35117.800000000003</v>
      </c>
      <c r="E74" s="48">
        <v>3313.6</v>
      </c>
      <c r="F74" s="64">
        <f t="shared" si="2"/>
        <v>9.4356707994236526</v>
      </c>
    </row>
    <row r="75" spans="2:6" ht="32.25" customHeight="1" x14ac:dyDescent="0.2">
      <c r="B75" s="37" t="s">
        <v>21</v>
      </c>
      <c r="C75" s="43" t="s">
        <v>171</v>
      </c>
      <c r="D75" s="39">
        <f>SUM(D76:D77)</f>
        <v>430</v>
      </c>
      <c r="E75" s="39">
        <f>SUM(E76:E77)</f>
        <v>0</v>
      </c>
      <c r="F75" s="64">
        <v>0</v>
      </c>
    </row>
    <row r="76" spans="2:6" ht="33.75" customHeight="1" x14ac:dyDescent="0.2">
      <c r="B76" s="54" t="s">
        <v>139</v>
      </c>
      <c r="C76" s="55" t="s">
        <v>140</v>
      </c>
      <c r="D76" s="44">
        <v>300</v>
      </c>
      <c r="E76" s="48">
        <v>0</v>
      </c>
      <c r="F76" s="64">
        <f>E76*100/D76</f>
        <v>0</v>
      </c>
    </row>
    <row r="77" spans="2:6" ht="33.75" customHeight="1" x14ac:dyDescent="0.2">
      <c r="B77" s="54" t="s">
        <v>143</v>
      </c>
      <c r="C77" s="61" t="s">
        <v>144</v>
      </c>
      <c r="D77" s="44">
        <v>130</v>
      </c>
      <c r="E77" s="48">
        <v>0</v>
      </c>
      <c r="F77" s="64">
        <f>E77*100/D77</f>
        <v>0</v>
      </c>
    </row>
    <row r="78" spans="2:6" ht="15" customHeight="1" x14ac:dyDescent="0.2">
      <c r="B78" s="37" t="s">
        <v>22</v>
      </c>
      <c r="C78" s="43" t="s">
        <v>141</v>
      </c>
      <c r="D78" s="39">
        <f>SUM(D79:D81)</f>
        <v>52001.899999999994</v>
      </c>
      <c r="E78" s="39">
        <f>SUM(E79:E81)</f>
        <v>0</v>
      </c>
      <c r="F78" s="64">
        <f t="shared" si="2"/>
        <v>0</v>
      </c>
    </row>
    <row r="79" spans="2:6" ht="16.5" customHeight="1" x14ac:dyDescent="0.2">
      <c r="B79" s="54" t="s">
        <v>23</v>
      </c>
      <c r="C79" s="55" t="s">
        <v>24</v>
      </c>
      <c r="D79" s="44">
        <v>22615.599999999999</v>
      </c>
      <c r="E79" s="48">
        <v>0</v>
      </c>
      <c r="F79" s="64">
        <f>E79*100/D79</f>
        <v>0</v>
      </c>
    </row>
    <row r="80" spans="2:6" ht="16.5" customHeight="1" x14ac:dyDescent="0.2">
      <c r="B80" s="54" t="s">
        <v>89</v>
      </c>
      <c r="C80" s="55" t="s">
        <v>151</v>
      </c>
      <c r="D80" s="44">
        <v>27651.3</v>
      </c>
      <c r="E80" s="48">
        <v>0</v>
      </c>
      <c r="F80" s="64">
        <f>E80*100/D80</f>
        <v>0</v>
      </c>
    </row>
    <row r="81" spans="2:6" ht="17.25" customHeight="1" x14ac:dyDescent="0.2">
      <c r="B81" s="54" t="s">
        <v>57</v>
      </c>
      <c r="C81" s="55" t="s">
        <v>152</v>
      </c>
      <c r="D81" s="44">
        <v>1735</v>
      </c>
      <c r="E81" s="48">
        <v>0</v>
      </c>
      <c r="F81" s="64">
        <f>E81*100/D81</f>
        <v>0</v>
      </c>
    </row>
    <row r="82" spans="2:6" ht="16.5" customHeight="1" x14ac:dyDescent="0.2">
      <c r="B82" s="37" t="s">
        <v>25</v>
      </c>
      <c r="C82" s="43" t="s">
        <v>26</v>
      </c>
      <c r="D82" s="45">
        <f>SUM(D83:D86)</f>
        <v>333669.50000000006</v>
      </c>
      <c r="E82" s="45">
        <f>SUM(E83:E86)</f>
        <v>1363.7</v>
      </c>
      <c r="F82" s="64">
        <f>E82*100/D82</f>
        <v>0.40869782824021966</v>
      </c>
    </row>
    <row r="83" spans="2:6" ht="18" customHeight="1" x14ac:dyDescent="0.2">
      <c r="B83" s="54" t="s">
        <v>27</v>
      </c>
      <c r="C83" s="55" t="s">
        <v>28</v>
      </c>
      <c r="D83" s="44">
        <v>220169.7</v>
      </c>
      <c r="E83" s="48">
        <v>0</v>
      </c>
      <c r="F83" s="64">
        <f t="shared" ref="F83:F97" si="3">E83*100/D83</f>
        <v>0</v>
      </c>
    </row>
    <row r="84" spans="2:6" ht="15" customHeight="1" x14ac:dyDescent="0.2">
      <c r="B84" s="54" t="s">
        <v>29</v>
      </c>
      <c r="C84" s="55" t="s">
        <v>30</v>
      </c>
      <c r="D84" s="47">
        <v>80164.600000000006</v>
      </c>
      <c r="E84" s="48">
        <v>0</v>
      </c>
      <c r="F84" s="64">
        <f t="shared" si="3"/>
        <v>0</v>
      </c>
    </row>
    <row r="85" spans="2:6" ht="15" customHeight="1" x14ac:dyDescent="0.2">
      <c r="B85" s="54" t="s">
        <v>54</v>
      </c>
      <c r="C85" s="55" t="s">
        <v>55</v>
      </c>
      <c r="D85" s="47">
        <v>33335.199999999997</v>
      </c>
      <c r="E85" s="48">
        <v>1363.7</v>
      </c>
      <c r="F85" s="64">
        <f t="shared" si="3"/>
        <v>4.0908709112289712</v>
      </c>
    </row>
    <row r="86" spans="2:6" ht="27.75" hidden="1" customHeight="1" x14ac:dyDescent="0.2">
      <c r="B86" s="54" t="s">
        <v>90</v>
      </c>
      <c r="C86" s="55" t="s">
        <v>153</v>
      </c>
      <c r="D86" s="47">
        <v>0</v>
      </c>
      <c r="E86" s="48">
        <v>0</v>
      </c>
      <c r="F86" s="64">
        <v>0</v>
      </c>
    </row>
    <row r="87" spans="2:6" ht="27.75" customHeight="1" x14ac:dyDescent="0.2">
      <c r="B87" s="54" t="s">
        <v>160</v>
      </c>
      <c r="C87" s="43" t="s">
        <v>161</v>
      </c>
      <c r="D87" s="46">
        <f>SUM(D88)</f>
        <v>791.2</v>
      </c>
      <c r="E87" s="46">
        <f>SUM(E88)</f>
        <v>0</v>
      </c>
      <c r="F87" s="64">
        <f t="shared" si="3"/>
        <v>0</v>
      </c>
    </row>
    <row r="88" spans="2:6" ht="30" customHeight="1" x14ac:dyDescent="0.2">
      <c r="B88" s="54" t="s">
        <v>209</v>
      </c>
      <c r="C88" s="55" t="s">
        <v>210</v>
      </c>
      <c r="D88" s="47">
        <v>791.2</v>
      </c>
      <c r="E88" s="48">
        <v>0</v>
      </c>
      <c r="F88" s="64">
        <f t="shared" si="3"/>
        <v>0</v>
      </c>
    </row>
    <row r="89" spans="2:6" ht="18.75" customHeight="1" x14ac:dyDescent="0.2">
      <c r="B89" s="37" t="s">
        <v>31</v>
      </c>
      <c r="C89" s="43" t="s">
        <v>32</v>
      </c>
      <c r="D89" s="46">
        <f>SUM(D90:D94)</f>
        <v>441965.3</v>
      </c>
      <c r="E89" s="46">
        <f>SUM(E90:E94)</f>
        <v>21153.599999999999</v>
      </c>
      <c r="F89" s="64">
        <f t="shared" si="3"/>
        <v>4.7862581066884662</v>
      </c>
    </row>
    <row r="90" spans="2:6" ht="18.75" customHeight="1" x14ac:dyDescent="0.2">
      <c r="B90" s="54" t="s">
        <v>111</v>
      </c>
      <c r="C90" s="55" t="s">
        <v>112</v>
      </c>
      <c r="D90" s="47">
        <v>157501.79999999999</v>
      </c>
      <c r="E90" s="48">
        <v>7857.9</v>
      </c>
      <c r="F90" s="64">
        <f t="shared" si="3"/>
        <v>4.9890858390189834</v>
      </c>
    </row>
    <row r="91" spans="2:6" ht="18.75" customHeight="1" x14ac:dyDescent="0.2">
      <c r="B91" s="54" t="s">
        <v>113</v>
      </c>
      <c r="C91" s="55" t="s">
        <v>114</v>
      </c>
      <c r="D91" s="47">
        <v>181687.7</v>
      </c>
      <c r="E91" s="48">
        <v>8704.6</v>
      </c>
      <c r="F91" s="64">
        <f t="shared" si="3"/>
        <v>4.790968238356256</v>
      </c>
    </row>
    <row r="92" spans="2:6" ht="18.75" customHeight="1" x14ac:dyDescent="0.2">
      <c r="B92" s="54" t="s">
        <v>146</v>
      </c>
      <c r="C92" s="55" t="s">
        <v>154</v>
      </c>
      <c r="D92" s="47">
        <v>70406.8</v>
      </c>
      <c r="E92" s="48">
        <v>3658.8</v>
      </c>
      <c r="F92" s="64">
        <f t="shared" si="3"/>
        <v>5.1966571410716007</v>
      </c>
    </row>
    <row r="93" spans="2:6" ht="21" customHeight="1" x14ac:dyDescent="0.2">
      <c r="B93" s="54" t="s">
        <v>115</v>
      </c>
      <c r="C93" s="55" t="s">
        <v>116</v>
      </c>
      <c r="D93" s="47">
        <v>9996.1</v>
      </c>
      <c r="E93" s="48">
        <v>249</v>
      </c>
      <c r="F93" s="64">
        <f t="shared" si="3"/>
        <v>2.4909714788767618</v>
      </c>
    </row>
    <row r="94" spans="2:6" ht="17.25" customHeight="1" x14ac:dyDescent="0.2">
      <c r="B94" s="54" t="s">
        <v>117</v>
      </c>
      <c r="C94" s="55" t="s">
        <v>118</v>
      </c>
      <c r="D94" s="47">
        <v>22372.9</v>
      </c>
      <c r="E94" s="48">
        <v>683.3</v>
      </c>
      <c r="F94" s="64">
        <f t="shared" si="3"/>
        <v>3.0541413942761104</v>
      </c>
    </row>
    <row r="95" spans="2:6" ht="21" customHeight="1" x14ac:dyDescent="0.2">
      <c r="B95" s="37" t="s">
        <v>33</v>
      </c>
      <c r="C95" s="43" t="s">
        <v>155</v>
      </c>
      <c r="D95" s="39">
        <f>SUM(D96:D97)</f>
        <v>67400.100000000006</v>
      </c>
      <c r="E95" s="40">
        <f>SUM(E96:E97)</f>
        <v>3332.5</v>
      </c>
      <c r="F95" s="64">
        <f t="shared" si="3"/>
        <v>4.9443546819663471</v>
      </c>
    </row>
    <row r="96" spans="2:6" ht="21" customHeight="1" x14ac:dyDescent="0.2">
      <c r="B96" s="54" t="s">
        <v>125</v>
      </c>
      <c r="C96" s="55" t="s">
        <v>156</v>
      </c>
      <c r="D96" s="44">
        <v>40500.9</v>
      </c>
      <c r="E96" s="48">
        <v>2141</v>
      </c>
      <c r="F96" s="64">
        <f t="shared" si="3"/>
        <v>5.2863022797024266</v>
      </c>
    </row>
    <row r="97" spans="2:6" ht="23.25" customHeight="1" x14ac:dyDescent="0.2">
      <c r="B97" s="54" t="s">
        <v>126</v>
      </c>
      <c r="C97" s="55" t="s">
        <v>157</v>
      </c>
      <c r="D97" s="44">
        <v>26899.200000000001</v>
      </c>
      <c r="E97" s="48">
        <v>1191.5</v>
      </c>
      <c r="F97" s="64">
        <f t="shared" si="3"/>
        <v>4.4294997620747081</v>
      </c>
    </row>
    <row r="98" spans="2:6" ht="21" customHeight="1" x14ac:dyDescent="0.2">
      <c r="B98" s="37" t="s">
        <v>107</v>
      </c>
      <c r="C98" s="43" t="s">
        <v>108</v>
      </c>
      <c r="D98" s="46">
        <f>SUM(D99)</f>
        <v>42.9</v>
      </c>
      <c r="E98" s="46">
        <f>SUM(E99)</f>
        <v>0</v>
      </c>
      <c r="F98" s="64">
        <f>E98*100/D98</f>
        <v>0</v>
      </c>
    </row>
    <row r="99" spans="2:6" ht="23.25" customHeight="1" x14ac:dyDescent="0.2">
      <c r="B99" s="54" t="s">
        <v>109</v>
      </c>
      <c r="C99" s="55" t="s">
        <v>110</v>
      </c>
      <c r="D99" s="47">
        <v>42.9</v>
      </c>
      <c r="E99" s="48">
        <v>0</v>
      </c>
      <c r="F99" s="64">
        <f t="shared" ref="F99:F112" si="4">E99*100/D99</f>
        <v>0</v>
      </c>
    </row>
    <row r="100" spans="2:6" ht="17.25" customHeight="1" x14ac:dyDescent="0.2">
      <c r="B100" s="37">
        <v>1000</v>
      </c>
      <c r="C100" s="43" t="s">
        <v>34</v>
      </c>
      <c r="D100" s="39">
        <f>SUM(D101:D104)</f>
        <v>35713.5</v>
      </c>
      <c r="E100" s="40">
        <f>SUM(E101:E104)</f>
        <v>164.6</v>
      </c>
      <c r="F100" s="64">
        <f t="shared" si="4"/>
        <v>0.46089013958307085</v>
      </c>
    </row>
    <row r="101" spans="2:6" ht="17.25" customHeight="1" x14ac:dyDescent="0.2">
      <c r="B101" s="54" t="s">
        <v>127</v>
      </c>
      <c r="C101" s="55" t="s">
        <v>128</v>
      </c>
      <c r="D101" s="44">
        <v>696</v>
      </c>
      <c r="E101" s="48">
        <v>0</v>
      </c>
      <c r="F101" s="64">
        <f t="shared" si="4"/>
        <v>0</v>
      </c>
    </row>
    <row r="102" spans="2:6" ht="17.25" customHeight="1" x14ac:dyDescent="0.2">
      <c r="B102" s="54" t="s">
        <v>129</v>
      </c>
      <c r="C102" s="55" t="s">
        <v>130</v>
      </c>
      <c r="D102" s="44">
        <v>13039.7</v>
      </c>
      <c r="E102" s="48">
        <v>0</v>
      </c>
      <c r="F102" s="64">
        <f t="shared" si="4"/>
        <v>0</v>
      </c>
    </row>
    <row r="103" spans="2:6" ht="17.25" customHeight="1" x14ac:dyDescent="0.2">
      <c r="B103" s="54" t="s">
        <v>131</v>
      </c>
      <c r="C103" s="55" t="s">
        <v>132</v>
      </c>
      <c r="D103" s="44">
        <v>20819</v>
      </c>
      <c r="E103" s="48">
        <v>149.6</v>
      </c>
      <c r="F103" s="64">
        <f t="shared" si="4"/>
        <v>0.71857437917287093</v>
      </c>
    </row>
    <row r="104" spans="2:6" ht="17.25" customHeight="1" x14ac:dyDescent="0.2">
      <c r="B104" s="54" t="s">
        <v>133</v>
      </c>
      <c r="C104" s="55" t="s">
        <v>134</v>
      </c>
      <c r="D104" s="44">
        <v>1158.8</v>
      </c>
      <c r="E104" s="48">
        <v>15</v>
      </c>
      <c r="F104" s="64">
        <f t="shared" si="4"/>
        <v>1.2944425267518123</v>
      </c>
    </row>
    <row r="105" spans="2:6" ht="17.25" customHeight="1" x14ac:dyDescent="0.2">
      <c r="B105" s="37" t="s">
        <v>71</v>
      </c>
      <c r="C105" s="43" t="s">
        <v>72</v>
      </c>
      <c r="D105" s="40">
        <f>SUM(D106+D107)</f>
        <v>35266</v>
      </c>
      <c r="E105" s="40">
        <f>SUM(E106+E107)</f>
        <v>2428.1</v>
      </c>
      <c r="F105" s="64">
        <f t="shared" si="4"/>
        <v>6.8851017977655529</v>
      </c>
    </row>
    <row r="106" spans="2:6" ht="17.25" customHeight="1" x14ac:dyDescent="0.2">
      <c r="B106" s="54" t="s">
        <v>135</v>
      </c>
      <c r="C106" s="55" t="s">
        <v>159</v>
      </c>
      <c r="D106" s="44">
        <v>35266</v>
      </c>
      <c r="E106" s="48">
        <v>2428.1</v>
      </c>
      <c r="F106" s="64">
        <f t="shared" si="4"/>
        <v>6.8851017977655529</v>
      </c>
    </row>
    <row r="107" spans="2:6" ht="17.25" hidden="1" customHeight="1" x14ac:dyDescent="0.2">
      <c r="B107" s="54" t="s">
        <v>189</v>
      </c>
      <c r="C107" s="55" t="s">
        <v>190</v>
      </c>
      <c r="D107" s="44">
        <v>0</v>
      </c>
      <c r="E107" s="48">
        <v>0</v>
      </c>
      <c r="F107" s="64"/>
    </row>
    <row r="108" spans="2:6" ht="17.25" customHeight="1" x14ac:dyDescent="0.2">
      <c r="B108" s="37" t="s">
        <v>73</v>
      </c>
      <c r="C108" s="43" t="s">
        <v>74</v>
      </c>
      <c r="D108" s="40">
        <f>SUM(D109)</f>
        <v>2718</v>
      </c>
      <c r="E108" s="40">
        <f>SUM(E109)</f>
        <v>160</v>
      </c>
      <c r="F108" s="64">
        <f t="shared" si="4"/>
        <v>5.8866813833701253</v>
      </c>
    </row>
    <row r="109" spans="2:6" ht="20.25" customHeight="1" x14ac:dyDescent="0.2">
      <c r="B109" s="56" t="s">
        <v>136</v>
      </c>
      <c r="C109" s="57" t="s">
        <v>137</v>
      </c>
      <c r="D109" s="58">
        <v>2718</v>
      </c>
      <c r="E109" s="59">
        <v>160</v>
      </c>
      <c r="F109" s="64">
        <f t="shared" si="4"/>
        <v>5.8866813833701253</v>
      </c>
    </row>
    <row r="110" spans="2:6" ht="31.5" x14ac:dyDescent="0.2">
      <c r="B110" s="49" t="s">
        <v>75</v>
      </c>
      <c r="C110" s="50" t="s">
        <v>76</v>
      </c>
      <c r="D110" s="51">
        <f>SUM(D111)</f>
        <v>5050</v>
      </c>
      <c r="E110" s="51">
        <f>SUM(E111)</f>
        <v>425.7</v>
      </c>
      <c r="F110" s="65">
        <f t="shared" si="4"/>
        <v>8.4297029702970292</v>
      </c>
    </row>
    <row r="111" spans="2:6" ht="26.25" thickBot="1" x14ac:dyDescent="0.25">
      <c r="B111" s="56" t="s">
        <v>138</v>
      </c>
      <c r="C111" s="57" t="s">
        <v>158</v>
      </c>
      <c r="D111" s="58">
        <v>5050</v>
      </c>
      <c r="E111" s="59">
        <v>425.7</v>
      </c>
      <c r="F111" s="65">
        <f t="shared" si="4"/>
        <v>8.4297029702970292</v>
      </c>
    </row>
    <row r="112" spans="2:6" ht="19.5" thickBot="1" x14ac:dyDescent="0.25">
      <c r="B112" s="63"/>
      <c r="C112" s="31" t="s">
        <v>142</v>
      </c>
      <c r="D112" s="60">
        <f>SUM(D66+D75+D78+D82+D89+D95+D100+D105+D108+D110+D98+D87)</f>
        <v>1065969.8999999997</v>
      </c>
      <c r="E112" s="60">
        <f>SUM(E66+E75+E78+E82+E89+E95+E100+E105+E108+E110+E98+E87)</f>
        <v>34668.099999999991</v>
      </c>
      <c r="F112" s="67">
        <f t="shared" si="4"/>
        <v>3.2522588114354827</v>
      </c>
    </row>
    <row r="113" spans="1:7" ht="16.5" customHeight="1" x14ac:dyDescent="0.2">
      <c r="B113" s="52"/>
      <c r="C113" s="32" t="s">
        <v>35</v>
      </c>
      <c r="D113" s="53">
        <f>SUM(D64-D112)</f>
        <v>-15559.499999999767</v>
      </c>
      <c r="E113" s="53">
        <f>SUM(E64-E112)</f>
        <v>8078.8400000000111</v>
      </c>
      <c r="F113" s="36"/>
    </row>
    <row r="114" spans="1:7" ht="23.25" customHeight="1" x14ac:dyDescent="0.2">
      <c r="B114" s="84" t="s">
        <v>172</v>
      </c>
      <c r="C114" s="85"/>
      <c r="D114" s="85"/>
      <c r="E114" s="85"/>
      <c r="F114" s="85"/>
    </row>
    <row r="115" spans="1:7" ht="19.5" customHeight="1" x14ac:dyDescent="0.2">
      <c r="A115" s="71"/>
      <c r="B115" s="71"/>
      <c r="C115" s="71"/>
      <c r="D115" s="71"/>
      <c r="E115" s="71"/>
      <c r="F115" s="71"/>
      <c r="G115" s="71"/>
    </row>
    <row r="116" spans="1:7" ht="42.75" customHeight="1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x14ac:dyDescent="0.2">
      <c r="A118" s="4"/>
      <c r="B118" s="9"/>
      <c r="C118" s="10"/>
      <c r="D118" s="11"/>
      <c r="E118" s="15"/>
      <c r="F118" s="11"/>
    </row>
    <row r="119" spans="1:7" ht="15" x14ac:dyDescent="0.2">
      <c r="A119" s="4"/>
      <c r="B119" s="17"/>
      <c r="C119" s="17"/>
      <c r="D119" s="17"/>
      <c r="E119" s="17"/>
      <c r="F119" s="17"/>
    </row>
    <row r="120" spans="1:7" ht="15" x14ac:dyDescent="0.2">
      <c r="A120" s="4"/>
      <c r="B120" s="12"/>
      <c r="C120" s="13"/>
      <c r="D120" s="14"/>
      <c r="E120" s="16"/>
      <c r="F120" s="14"/>
      <c r="G120" s="14"/>
    </row>
    <row r="121" spans="1:7" x14ac:dyDescent="0.2">
      <c r="A121" s="4"/>
      <c r="B121" s="6"/>
      <c r="C121" s="6"/>
    </row>
    <row r="122" spans="1:7" x14ac:dyDescent="0.2">
      <c r="A122" s="4"/>
      <c r="C122" s="8"/>
    </row>
    <row r="123" spans="1:7" x14ac:dyDescent="0.2">
      <c r="A123" s="4"/>
    </row>
    <row r="124" spans="1:7" x14ac:dyDescent="0.2">
      <c r="A124" s="4"/>
    </row>
    <row r="126" spans="1:7" ht="18.75" customHeight="1" x14ac:dyDescent="0.2"/>
    <row r="127" spans="1:7" ht="25.5" customHeight="1" x14ac:dyDescent="0.2">
      <c r="A127" s="7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</sheetData>
  <mergeCells count="7">
    <mergeCell ref="A115:G115"/>
    <mergeCell ref="B2:F3"/>
    <mergeCell ref="B4:C5"/>
    <mergeCell ref="F4:F5"/>
    <mergeCell ref="D4:D5"/>
    <mergeCell ref="E4:E5"/>
    <mergeCell ref="B114:F11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R33" sqref="R33"/>
    </sheetView>
  </sheetViews>
  <sheetFormatPr defaultRowHeight="12.75" x14ac:dyDescent="0.2"/>
  <sheetData>
    <row r="2" spans="2:15" ht="12.75" customHeight="1" x14ac:dyDescent="0.2">
      <c r="B2" s="86" t="s">
        <v>211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42.7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2020-02-13T02:14:41Z</cp:lastPrinted>
  <dcterms:created xsi:type="dcterms:W3CDTF">2005-02-24T04:25:28Z</dcterms:created>
  <dcterms:modified xsi:type="dcterms:W3CDTF">2020-02-19T02:42:47Z</dcterms:modified>
</cp:coreProperties>
</file>